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885" tabRatio="665" activeTab="0"/>
  </bookViews>
  <sheets>
    <sheet name="Comparativo Consolidado" sheetId="1" r:id="rId1"/>
  </sheets>
  <definedNames>
    <definedName name="_xlnm.Print_Area" localSheetId="0">'Comparativo Consolidado'!$A$1:$T$384</definedName>
  </definedNames>
  <calcPr fullCalcOnLoad="1"/>
</workbook>
</file>

<file path=xl/sharedStrings.xml><?xml version="1.0" encoding="utf-8"?>
<sst xmlns="http://schemas.openxmlformats.org/spreadsheetml/2006/main" count="58" uniqueCount="43">
  <si>
    <t>GOBIERNO CENTRAL</t>
  </si>
  <si>
    <t>INGRESOS CORRIENTES</t>
  </si>
  <si>
    <t>INGRESOS DE CAPITAL</t>
  </si>
  <si>
    <t xml:space="preserve">    RECURSOS DEL PATRIMONIO</t>
  </si>
  <si>
    <t>EJECUTADO</t>
  </si>
  <si>
    <t>ACUMULADO</t>
  </si>
  <si>
    <t xml:space="preserve">INGRESOS </t>
  </si>
  <si>
    <t xml:space="preserve">    TRIBUTARIOS</t>
  </si>
  <si>
    <t xml:space="preserve">    NO TRIBUTARIOS</t>
  </si>
  <si>
    <t xml:space="preserve">    OTROS INGRESOS CORRIENTES</t>
  </si>
  <si>
    <t xml:space="preserve">    OTROS INGRESOS DE CAPITAL</t>
  </si>
  <si>
    <t xml:space="preserve">    CRÉDITO INTERNO</t>
  </si>
  <si>
    <t xml:space="preserve">    CREDITO EXTERNO</t>
  </si>
  <si>
    <t>EGRESOS DE FUNCIONAMIENTO</t>
  </si>
  <si>
    <t xml:space="preserve">        INTERESES</t>
  </si>
  <si>
    <t xml:space="preserve">        AMORTIZACIÓN</t>
  </si>
  <si>
    <t>EGRESOS DE INVERSIÓN</t>
  </si>
  <si>
    <t>EGRESOS DE SEGURO EDUCATIVO</t>
  </si>
  <si>
    <t xml:space="preserve">          RESULTADO CONSOLIDADO</t>
  </si>
  <si>
    <t>DESCRIPCIÓN</t>
  </si>
  <si>
    <t>EGRESOS</t>
  </si>
  <si>
    <t xml:space="preserve">    GASTOS DE OPERACIÓN Y TRANSFERENCIAS</t>
  </si>
  <si>
    <t xml:space="preserve">    OTROS GASTOS </t>
  </si>
  <si>
    <t xml:space="preserve">    SERVICIO DE LA DEUDA</t>
  </si>
  <si>
    <t>FUERA DE PRESUPUESTO</t>
  </si>
  <si>
    <t xml:space="preserve">RECURSOS DEL CRÉDITO PÚBLICO </t>
  </si>
  <si>
    <t>ENDEUDAMIENTO CAUSADO</t>
  </si>
  <si>
    <t>INFORME DE EJECUCIÓN PRESUPUESTARIA Y FLUJOS DE INGRESOS-EGRESOS</t>
  </si>
  <si>
    <t xml:space="preserve">                    COMPARATIVO CONSOLIDADO DE INGRESOS EGRESOS</t>
  </si>
  <si>
    <t>TOTAL</t>
  </si>
  <si>
    <t>2005-2009</t>
  </si>
  <si>
    <t>2000-2004</t>
  </si>
  <si>
    <t>1995-1999</t>
  </si>
  <si>
    <t xml:space="preserve">    FONDOS INCORPORADOS</t>
  </si>
  <si>
    <t xml:space="preserve">          TOTAL INGRESOS</t>
  </si>
  <si>
    <t>ENDEUDAMIENTO PÚBLICO</t>
  </si>
  <si>
    <t xml:space="preserve">      RECURSOS DE CRÉDITO</t>
  </si>
  <si>
    <t>FINANCIAMIENTO DISPONIBLE (Caja)</t>
  </si>
  <si>
    <t xml:space="preserve">          TOTAL EGRESOS</t>
  </si>
  <si>
    <t>PARTICIPACIÓN PORCENTUAL</t>
  </si>
  <si>
    <t>TORRIJOS</t>
  </si>
  <si>
    <t>MOSCOSO</t>
  </si>
  <si>
    <t>BALLADARES</t>
  </si>
</sst>
</file>

<file path=xl/styles.xml><?xml version="1.0" encoding="utf-8"?>
<styleSheet xmlns="http://schemas.openxmlformats.org/spreadsheetml/2006/main">
  <numFmts count="14">
    <numFmt numFmtId="5" formatCode="&quot;B/.&quot;\ #,##0;&quot;B/.&quot;\ \-#,##0"/>
    <numFmt numFmtId="6" formatCode="&quot;B/.&quot;\ #,##0;[Red]&quot;B/.&quot;\ \-#,##0"/>
    <numFmt numFmtId="7" formatCode="&quot;B/.&quot;\ #,##0.00;&quot;B/.&quot;\ \-#,##0.00"/>
    <numFmt numFmtId="8" formatCode="&quot;B/.&quot;\ #,##0.00;[Red]&quot;B/.&quot;\ \-#,##0.00"/>
    <numFmt numFmtId="42" formatCode="_ &quot;B/.&quot;\ * #,##0_ ;_ &quot;B/.&quot;\ * \-#,##0_ ;_ &quot;B/.&quot;\ * &quot;-&quot;_ ;_ @_ "/>
    <numFmt numFmtId="41" formatCode="_ * #,##0_ ;_ * \-#,##0_ ;_ * &quot;-&quot;_ ;_ @_ "/>
    <numFmt numFmtId="44" formatCode="_ &quot;B/.&quot;\ * #,##0.00_ ;_ &quot;B/.&quot;\ * \-#,##0.00_ ;_ &quot;B/.&quot;\ * &quot;-&quot;??_ ;_ @_ "/>
    <numFmt numFmtId="43" formatCode="_ * #,##0.00_ ;_ * \-#,##0.00_ ;_ * &quot;-&quot;??_ ;_ @_ "/>
    <numFmt numFmtId="164" formatCode="mm/yy"/>
    <numFmt numFmtId="165" formatCode="dd/mmm"/>
    <numFmt numFmtId="166" formatCode="&quot;B/. &quot;#,##0.00;[Red]&quot;B/. -&quot;#,##0.00"/>
    <numFmt numFmtId="167" formatCode="0.000"/>
    <numFmt numFmtId="168" formatCode="#,#00.00"/>
    <numFmt numFmtId="169" formatCode="&quot;B/. &quot;#,##0"/>
  </numFmts>
  <fonts count="19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9.25"/>
      <color indexed="8"/>
      <name val="Arial"/>
      <family val="2"/>
    </font>
    <font>
      <b/>
      <sz val="10.75"/>
      <color indexed="8"/>
      <name val="Arial"/>
      <family val="2"/>
    </font>
    <font>
      <b/>
      <sz val="11.5"/>
      <color indexed="8"/>
      <name val="Arial"/>
      <family val="2"/>
    </font>
    <font>
      <sz val="9.25"/>
      <color indexed="12"/>
      <name val="Arial"/>
      <family val="2"/>
    </font>
    <font>
      <sz val="9"/>
      <color indexed="8"/>
      <name val="Arial"/>
      <family val="2"/>
    </font>
    <font>
      <vertAlign val="superscript"/>
      <sz val="10"/>
      <color indexed="10"/>
      <name val="Arial"/>
      <family val="2"/>
    </font>
    <font>
      <b/>
      <sz val="9"/>
      <name val="Arial"/>
      <family val="2"/>
    </font>
    <font>
      <vertAlign val="superscript"/>
      <sz val="9.25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8.5"/>
      <name val="Arial"/>
      <family val="2"/>
    </font>
    <font>
      <b/>
      <sz val="8.25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3" fontId="5" fillId="3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4" borderId="2" xfId="0" applyFont="1" applyFill="1" applyBorder="1" applyAlignment="1">
      <alignment horizontal="left"/>
    </xf>
    <xf numFmtId="3" fontId="5" fillId="4" borderId="1" xfId="0" applyNumberFormat="1" applyFont="1" applyFill="1" applyBorder="1" applyAlignment="1">
      <alignment/>
    </xf>
    <xf numFmtId="0" fontId="5" fillId="3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/>
    </xf>
    <xf numFmtId="0" fontId="5" fillId="5" borderId="1" xfId="0" applyFont="1" applyFill="1" applyBorder="1" applyAlignment="1">
      <alignment horizontal="left"/>
    </xf>
    <xf numFmtId="0" fontId="0" fillId="0" borderId="3" xfId="0" applyBorder="1" applyAlignment="1">
      <alignment/>
    </xf>
    <xf numFmtId="3" fontId="0" fillId="0" borderId="1" xfId="0" applyNumberFormat="1" applyFill="1" applyBorder="1" applyAlignment="1">
      <alignment/>
    </xf>
    <xf numFmtId="0" fontId="5" fillId="5" borderId="1" xfId="0" applyFont="1" applyFill="1" applyBorder="1" applyAlignment="1">
      <alignment/>
    </xf>
    <xf numFmtId="167" fontId="1" fillId="5" borderId="1" xfId="0" applyNumberFormat="1" applyFont="1" applyFill="1" applyBorder="1" applyAlignment="1">
      <alignment/>
    </xf>
    <xf numFmtId="167" fontId="1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5" fillId="6" borderId="1" xfId="0" applyNumberFormat="1" applyFont="1" applyFill="1" applyBorder="1" applyAlignment="1">
      <alignment/>
    </xf>
    <xf numFmtId="3" fontId="5" fillId="7" borderId="1" xfId="0" applyNumberFormat="1" applyFont="1" applyFill="1" applyBorder="1" applyAlignment="1">
      <alignment/>
    </xf>
    <xf numFmtId="3" fontId="5" fillId="8" borderId="1" xfId="0" applyNumberFormat="1" applyFont="1" applyFill="1" applyBorder="1" applyAlignment="1">
      <alignment/>
    </xf>
    <xf numFmtId="3" fontId="5" fillId="9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/>
    </xf>
    <xf numFmtId="3" fontId="13" fillId="10" borderId="1" xfId="0" applyNumberFormat="1" applyFont="1" applyFill="1" applyBorder="1" applyAlignment="1">
      <alignment/>
    </xf>
    <xf numFmtId="3" fontId="13" fillId="11" borderId="1" xfId="0" applyNumberFormat="1" applyFont="1" applyFill="1" applyBorder="1" applyAlignment="1">
      <alignment/>
    </xf>
    <xf numFmtId="3" fontId="13" fillId="12" borderId="1" xfId="0" applyNumberFormat="1" applyFon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55E4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E755E"/>
      <rgbColor rgb="00969696"/>
      <rgbColor rgb="00003366"/>
      <rgbColor rgb="00339966"/>
      <rgbColor rgb="00003300"/>
      <rgbColor rgb="00333300"/>
      <rgbColor rgb="00993300"/>
      <rgbColor rgb="0075465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ENDEUDAMIENTO PÚBLICO 1994-2005 (Miles de Balboas)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'Comparativo Consolidado'!$A$23</c:f>
              <c:strCache>
                <c:ptCount val="1"/>
                <c:pt idx="0">
                  <c:v>      RECURSOS DE CRÉDITO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name>PROYECCION</c:name>
            <c:spPr>
              <a:ln w="38100">
                <a:solidFill>
                  <a:srgbClr val="3366FF"/>
                </a:solidFill>
                <a:prstDash val="dash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925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cat>
            <c:numRef>
              <c:f>'Comparativo Consolidado'!$B$7:$L$7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'Comparativo Consolidado'!$B$23:$L$23</c:f>
              <c:numCache>
                <c:ptCount val="11"/>
                <c:pt idx="0">
                  <c:v>171460</c:v>
                </c:pt>
                <c:pt idx="1">
                  <c:v>472874</c:v>
                </c:pt>
                <c:pt idx="2">
                  <c:v>1006453</c:v>
                </c:pt>
                <c:pt idx="3">
                  <c:v>840871</c:v>
                </c:pt>
                <c:pt idx="4">
                  <c:v>605197</c:v>
                </c:pt>
                <c:pt idx="5">
                  <c:v>643828</c:v>
                </c:pt>
                <c:pt idx="6">
                  <c:v>793977</c:v>
                </c:pt>
                <c:pt idx="7">
                  <c:v>1025040</c:v>
                </c:pt>
                <c:pt idx="8">
                  <c:v>709800</c:v>
                </c:pt>
                <c:pt idx="9">
                  <c:v>1126500</c:v>
                </c:pt>
                <c:pt idx="10">
                  <c:v>981000</c:v>
                </c:pt>
              </c:numCache>
            </c:numRef>
          </c:val>
          <c:smooth val="0"/>
        </c:ser>
        <c:marker val="1"/>
        <c:axId val="22766875"/>
        <c:axId val="3575284"/>
      </c:lineChart>
      <c:catAx>
        <c:axId val="2276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5284"/>
        <c:crosses val="autoZero"/>
        <c:auto val="1"/>
        <c:lblOffset val="100"/>
        <c:noMultiLvlLbl val="0"/>
      </c:catAx>
      <c:valAx>
        <c:axId val="3575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66875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INGRESOS VS. EGRESOS CORRIENTES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17"/>
          <c:w val="0.93175"/>
          <c:h val="0.7015"/>
        </c:manualLayout>
      </c:layout>
      <c:barChart>
        <c:barDir val="col"/>
        <c:grouping val="clustered"/>
        <c:varyColors val="0"/>
        <c:ser>
          <c:idx val="0"/>
          <c:order val="0"/>
          <c:tx>
            <c:v>INGRESOS CORRIENTES</c:v>
          </c:tx>
          <c:spPr>
            <a:gradFill rotWithShape="1">
              <a:gsLst>
                <a:gs pos="0">
                  <a:srgbClr val="9999FF"/>
                </a:gs>
                <a:gs pos="50000">
                  <a:srgbClr val="464675"/>
                </a:gs>
                <a:gs pos="100000">
                  <a:srgbClr val="99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'Comparativo Consolidado'!$R$6:$T$7</c:f>
              <c:multiLvlStrCache>
                <c:ptCount val="3"/>
                <c:lvl>
                  <c:pt idx="0">
                    <c:v>2005-2009</c:v>
                  </c:pt>
                  <c:pt idx="1">
                    <c:v>2000-2004</c:v>
                  </c:pt>
                  <c:pt idx="2">
                    <c:v>1995-1999</c:v>
                  </c:pt>
                </c:lvl>
                <c:lvl>
                  <c:pt idx="0">
                    <c:v>TORRIJOS</c:v>
                  </c:pt>
                  <c:pt idx="1">
                    <c:v>MOSCOSO</c:v>
                  </c:pt>
                  <c:pt idx="2">
                    <c:v>BALLADARES</c:v>
                  </c:pt>
                </c:lvl>
              </c:multiLvlStrCache>
            </c:multiLvlStrRef>
          </c:cat>
          <c:val>
            <c:numRef>
              <c:f>'Comparativo Consolidado'!$R$9:$T$9</c:f>
              <c:numCache>
                <c:ptCount val="3"/>
                <c:pt idx="0">
                  <c:v>17892100</c:v>
                </c:pt>
                <c:pt idx="1">
                  <c:v>9802827</c:v>
                </c:pt>
                <c:pt idx="2">
                  <c:v>8134480</c:v>
                </c:pt>
              </c:numCache>
            </c:numRef>
          </c:val>
        </c:ser>
        <c:ser>
          <c:idx val="1"/>
          <c:order val="1"/>
          <c:tx>
            <c:v>EGRESOS CORRIENTES</c:v>
          </c:tx>
          <c:spPr>
            <a:gradFill rotWithShape="1">
              <a:gsLst>
                <a:gs pos="0">
                  <a:srgbClr val="993366"/>
                </a:gs>
                <a:gs pos="100000">
                  <a:srgbClr val="4617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'Comparativo Consolidado'!$R$6:$T$7</c:f>
              <c:multiLvlStrCache>
                <c:ptCount val="3"/>
                <c:lvl>
                  <c:pt idx="0">
                    <c:v>2005-2009</c:v>
                  </c:pt>
                  <c:pt idx="1">
                    <c:v>2000-2004</c:v>
                  </c:pt>
                  <c:pt idx="2">
                    <c:v>1995-1999</c:v>
                  </c:pt>
                </c:lvl>
                <c:lvl>
                  <c:pt idx="0">
                    <c:v>TORRIJOS</c:v>
                  </c:pt>
                  <c:pt idx="1">
                    <c:v>MOSCOSO</c:v>
                  </c:pt>
                  <c:pt idx="2">
                    <c:v>BALLADARES</c:v>
                  </c:pt>
                </c:lvl>
              </c:multiLvlStrCache>
            </c:multiLvlStrRef>
          </c:cat>
          <c:val>
            <c:numRef>
              <c:f>'Comparativo Consolidado'!$R$28:$T$28</c:f>
              <c:numCache>
                <c:ptCount val="3"/>
                <c:pt idx="0">
                  <c:v>18005200</c:v>
                </c:pt>
                <c:pt idx="1">
                  <c:v>12515208</c:v>
                </c:pt>
                <c:pt idx="2">
                  <c:v>10140527</c:v>
                </c:pt>
              </c:numCache>
            </c:numRef>
          </c:val>
        </c:ser>
        <c:gapWidth val="30"/>
        <c:axId val="16270443"/>
        <c:axId val="12216260"/>
      </c:barChart>
      <c:catAx>
        <c:axId val="16270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PERÍODOS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16260"/>
        <c:crosses val="autoZero"/>
        <c:auto val="1"/>
        <c:lblOffset val="100"/>
        <c:noMultiLvlLbl val="0"/>
      </c:catAx>
      <c:valAx>
        <c:axId val="12216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MILES DE BALBOAS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2704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75"/>
          <c:y val="0.91925"/>
          <c:w val="0.597"/>
          <c:h val="0.064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INGRESOS CORRIENTES VS. INGRESOS CAPITAL. 1995-2009.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4"/>
          <c:w val="0.93175"/>
          <c:h val="0.68"/>
        </c:manualLayout>
      </c:layout>
      <c:barChart>
        <c:barDir val="col"/>
        <c:grouping val="clustered"/>
        <c:varyColors val="0"/>
        <c:ser>
          <c:idx val="0"/>
          <c:order val="0"/>
          <c:tx>
            <c:v>INGRESOS CORRIENTES</c:v>
          </c:tx>
          <c:spPr>
            <a:gradFill rotWithShape="1">
              <a:gsLst>
                <a:gs pos="0">
                  <a:srgbClr val="9999FF"/>
                </a:gs>
                <a:gs pos="50000">
                  <a:srgbClr val="464675"/>
                </a:gs>
                <a:gs pos="100000">
                  <a:srgbClr val="99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'Comparativo Consolidado'!$R$6:$T$7</c:f>
              <c:multiLvlStrCache>
                <c:ptCount val="3"/>
                <c:lvl>
                  <c:pt idx="0">
                    <c:v>2005-2009</c:v>
                  </c:pt>
                  <c:pt idx="1">
                    <c:v>2000-2004</c:v>
                  </c:pt>
                  <c:pt idx="2">
                    <c:v>1995-1999</c:v>
                  </c:pt>
                </c:lvl>
                <c:lvl>
                  <c:pt idx="0">
                    <c:v>TORRIJOS</c:v>
                  </c:pt>
                  <c:pt idx="1">
                    <c:v>MOSCOSO</c:v>
                  </c:pt>
                  <c:pt idx="2">
                    <c:v>BALLADARES</c:v>
                  </c:pt>
                </c:lvl>
              </c:multiLvlStrCache>
            </c:multiLvlStrRef>
          </c:cat>
          <c:val>
            <c:numRef>
              <c:f>'Comparativo Consolidado'!$R$9:$T$9</c:f>
              <c:numCache>
                <c:ptCount val="3"/>
                <c:pt idx="0">
                  <c:v>17892100</c:v>
                </c:pt>
                <c:pt idx="1">
                  <c:v>9802827</c:v>
                </c:pt>
                <c:pt idx="2">
                  <c:v>8134480</c:v>
                </c:pt>
              </c:numCache>
            </c:numRef>
          </c:val>
        </c:ser>
        <c:ser>
          <c:idx val="1"/>
          <c:order val="1"/>
          <c:tx>
            <c:v>INGRESOS CAPITAL</c:v>
          </c:tx>
          <c:spPr>
            <a:gradFill rotWithShape="1">
              <a:gsLst>
                <a:gs pos="0">
                  <a:srgbClr val="993366"/>
                </a:gs>
                <a:gs pos="50000">
                  <a:srgbClr val="46172F"/>
                </a:gs>
                <a:gs pos="100000">
                  <a:srgbClr val="99336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'Comparativo Consolidado'!$R$6:$T$7</c:f>
              <c:multiLvlStrCache>
                <c:ptCount val="3"/>
                <c:lvl>
                  <c:pt idx="0">
                    <c:v>2005-2009</c:v>
                  </c:pt>
                  <c:pt idx="1">
                    <c:v>2000-2004</c:v>
                  </c:pt>
                  <c:pt idx="2">
                    <c:v>1995-1999</c:v>
                  </c:pt>
                </c:lvl>
                <c:lvl>
                  <c:pt idx="0">
                    <c:v>TORRIJOS</c:v>
                  </c:pt>
                  <c:pt idx="1">
                    <c:v>MOSCOSO</c:v>
                  </c:pt>
                  <c:pt idx="2">
                    <c:v>BALLADARES</c:v>
                  </c:pt>
                </c:lvl>
              </c:multiLvlStrCache>
            </c:multiLvlStrRef>
          </c:cat>
          <c:val>
            <c:numRef>
              <c:f>'Comparativo Consolidado'!$R$15:$T$15</c:f>
              <c:numCache>
                <c:ptCount val="3"/>
                <c:pt idx="0">
                  <c:v>409000</c:v>
                </c:pt>
                <c:pt idx="1">
                  <c:v>329722</c:v>
                </c:pt>
                <c:pt idx="2">
                  <c:v>362607</c:v>
                </c:pt>
              </c:numCache>
            </c:numRef>
          </c:val>
        </c:ser>
        <c:gapWidth val="30"/>
        <c:axId val="42837477"/>
        <c:axId val="49992974"/>
      </c:barChart>
      <c:catAx>
        <c:axId val="42837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PERÍODOS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92974"/>
        <c:crosses val="autoZero"/>
        <c:auto val="1"/>
        <c:lblOffset val="100"/>
        <c:noMultiLvlLbl val="0"/>
      </c:catAx>
      <c:valAx>
        <c:axId val="49992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MILES DE BALBOAS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374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"/>
          <c:y val="0.92"/>
          <c:w val="0.52075"/>
          <c:h val="0.064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CRÉDITO INTERNO Y CRÉDITO EXTERNO. 1995-2009.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3025"/>
          <c:w val="0.9645"/>
          <c:h val="0.7625"/>
        </c:manualLayout>
      </c:layout>
      <c:barChart>
        <c:barDir val="col"/>
        <c:grouping val="stacked"/>
        <c:varyColors val="0"/>
        <c:ser>
          <c:idx val="0"/>
          <c:order val="0"/>
          <c:tx>
            <c:v>CRÉDITO INTERNO</c:v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'Comparativo Consolidado'!$B$7:$P$7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'Comparativo Consolidado'!$B$21:$P$21</c:f>
              <c:numCache>
                <c:ptCount val="15"/>
                <c:pt idx="0">
                  <c:v>21736</c:v>
                </c:pt>
                <c:pt idx="1">
                  <c:v>197179</c:v>
                </c:pt>
                <c:pt idx="2">
                  <c:v>297428</c:v>
                </c:pt>
                <c:pt idx="3">
                  <c:v>269727</c:v>
                </c:pt>
                <c:pt idx="4">
                  <c:v>220357</c:v>
                </c:pt>
                <c:pt idx="5">
                  <c:v>246128</c:v>
                </c:pt>
                <c:pt idx="6">
                  <c:v>81055</c:v>
                </c:pt>
                <c:pt idx="7">
                  <c:v>260608</c:v>
                </c:pt>
                <c:pt idx="8">
                  <c:v>346700</c:v>
                </c:pt>
                <c:pt idx="9">
                  <c:v>705300</c:v>
                </c:pt>
                <c:pt idx="10">
                  <c:v>321000</c:v>
                </c:pt>
                <c:pt idx="11">
                  <c:v>19200</c:v>
                </c:pt>
                <c:pt idx="12">
                  <c:v>45600</c:v>
                </c:pt>
                <c:pt idx="13">
                  <c:v>11600</c:v>
                </c:pt>
                <c:pt idx="14">
                  <c:v>206800</c:v>
                </c:pt>
              </c:numCache>
            </c:numRef>
          </c:val>
        </c:ser>
        <c:ser>
          <c:idx val="1"/>
          <c:order val="1"/>
          <c:tx>
            <c:v>CRÉDITO EXTERNO</c:v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'Comparativo Consolidado'!$B$7:$P$7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'Comparativo Consolidado'!$B$22:$P$22</c:f>
              <c:numCache>
                <c:ptCount val="15"/>
                <c:pt idx="0">
                  <c:v>149724</c:v>
                </c:pt>
                <c:pt idx="1">
                  <c:v>275695</c:v>
                </c:pt>
                <c:pt idx="2">
                  <c:v>709025</c:v>
                </c:pt>
                <c:pt idx="3">
                  <c:v>571144</c:v>
                </c:pt>
                <c:pt idx="4">
                  <c:v>384840</c:v>
                </c:pt>
                <c:pt idx="5">
                  <c:v>397700</c:v>
                </c:pt>
                <c:pt idx="6">
                  <c:v>712922</c:v>
                </c:pt>
                <c:pt idx="7">
                  <c:v>764432</c:v>
                </c:pt>
                <c:pt idx="8">
                  <c:v>363100</c:v>
                </c:pt>
                <c:pt idx="9">
                  <c:v>421200</c:v>
                </c:pt>
                <c:pt idx="10">
                  <c:v>660000</c:v>
                </c:pt>
                <c:pt idx="11">
                  <c:v>431800</c:v>
                </c:pt>
                <c:pt idx="12">
                  <c:v>588200</c:v>
                </c:pt>
                <c:pt idx="13">
                  <c:v>493600</c:v>
                </c:pt>
                <c:pt idx="14">
                  <c:v>1808500</c:v>
                </c:pt>
              </c:numCache>
            </c:numRef>
          </c:val>
        </c:ser>
        <c:overlap val="100"/>
        <c:gapWidth val="30"/>
        <c:serLines>
          <c:spPr>
            <a:ln w="3175">
              <a:solidFill/>
            </a:ln>
          </c:spPr>
        </c:serLines>
        <c:axId val="47283583"/>
        <c:axId val="22899064"/>
      </c:barChart>
      <c:catAx>
        <c:axId val="47283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99064"/>
        <c:crosses val="autoZero"/>
        <c:auto val="1"/>
        <c:lblOffset val="100"/>
        <c:noMultiLvlLbl val="0"/>
      </c:catAx>
      <c:valAx>
        <c:axId val="22899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MILES DE BALBOAS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835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525"/>
          <c:y val="0.92325"/>
          <c:w val="0.2255"/>
          <c:h val="0.061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CRÉDITO INTERNO VS. CRÉDITO EXTERNO. 1995-2009.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225"/>
          <c:w val="0.93175"/>
          <c:h val="0.759"/>
        </c:manualLayout>
      </c:layout>
      <c:barChart>
        <c:barDir val="col"/>
        <c:grouping val="stacked"/>
        <c:varyColors val="0"/>
        <c:ser>
          <c:idx val="0"/>
          <c:order val="0"/>
          <c:tx>
            <c:v>CRÉDITO INTERNO</c:v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'Comparativo Consolidado'!$R$6:$T$7</c:f>
              <c:multiLvlStrCache>
                <c:ptCount val="3"/>
                <c:lvl>
                  <c:pt idx="0">
                    <c:v>2005-2009</c:v>
                  </c:pt>
                  <c:pt idx="1">
                    <c:v>2000-2004</c:v>
                  </c:pt>
                  <c:pt idx="2">
                    <c:v>1995-1999</c:v>
                  </c:pt>
                </c:lvl>
                <c:lvl>
                  <c:pt idx="0">
                    <c:v>TORRIJOS</c:v>
                  </c:pt>
                  <c:pt idx="1">
                    <c:v>MOSCOSO</c:v>
                  </c:pt>
                  <c:pt idx="2">
                    <c:v>BALLADARES</c:v>
                  </c:pt>
                </c:lvl>
              </c:multiLvlStrCache>
            </c:multiLvlStrRef>
          </c:cat>
          <c:val>
            <c:numRef>
              <c:f>'Comparativo Consolidado'!$R$21:$T$21</c:f>
              <c:numCache>
                <c:ptCount val="3"/>
                <c:pt idx="0">
                  <c:v>604200</c:v>
                </c:pt>
                <c:pt idx="1">
                  <c:v>1639791</c:v>
                </c:pt>
                <c:pt idx="2">
                  <c:v>1006427</c:v>
                </c:pt>
              </c:numCache>
            </c:numRef>
          </c:val>
        </c:ser>
        <c:ser>
          <c:idx val="1"/>
          <c:order val="1"/>
          <c:tx>
            <c:v>CRÉDITO EXTERNO</c:v>
          </c:tx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'Comparativo Consolidado'!$R$6:$T$7</c:f>
              <c:multiLvlStrCache>
                <c:ptCount val="3"/>
                <c:lvl>
                  <c:pt idx="0">
                    <c:v>2005-2009</c:v>
                  </c:pt>
                  <c:pt idx="1">
                    <c:v>2000-2004</c:v>
                  </c:pt>
                  <c:pt idx="2">
                    <c:v>1995-1999</c:v>
                  </c:pt>
                </c:lvl>
                <c:lvl>
                  <c:pt idx="0">
                    <c:v>TORRIJOS</c:v>
                  </c:pt>
                  <c:pt idx="1">
                    <c:v>MOSCOSO</c:v>
                  </c:pt>
                  <c:pt idx="2">
                    <c:v>BALLADARES</c:v>
                  </c:pt>
                </c:lvl>
              </c:multiLvlStrCache>
            </c:multiLvlStrRef>
          </c:cat>
          <c:val>
            <c:numRef>
              <c:f>'Comparativo Consolidado'!$R$22:$T$22</c:f>
              <c:numCache>
                <c:ptCount val="3"/>
                <c:pt idx="0">
                  <c:v>3982100</c:v>
                </c:pt>
                <c:pt idx="1">
                  <c:v>2659354</c:v>
                </c:pt>
                <c:pt idx="2">
                  <c:v>2090428</c:v>
                </c:pt>
              </c:numCache>
            </c:numRef>
          </c:val>
        </c:ser>
        <c:overlap val="100"/>
        <c:gapWidth val="50"/>
        <c:serLines>
          <c:spPr>
            <a:ln w="3175">
              <a:solidFill/>
            </a:ln>
          </c:spPr>
        </c:serLines>
        <c:axId val="4764985"/>
        <c:axId val="42884866"/>
      </c:barChart>
      <c:catAx>
        <c:axId val="4764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84866"/>
        <c:crosses val="autoZero"/>
        <c:auto val="1"/>
        <c:lblOffset val="100"/>
        <c:noMultiLvlLbl val="0"/>
      </c:catAx>
      <c:valAx>
        <c:axId val="42884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MILES DE BALBOAS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49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6"/>
          <c:y val="0.92225"/>
          <c:w val="0.46275"/>
          <c:h val="0.0622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INTERESES VS. AMORTIZACIÓN. 1995-2009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365"/>
          <c:w val="0.9635"/>
          <c:h val="0.75375"/>
        </c:manualLayout>
      </c:layout>
      <c:barChart>
        <c:barDir val="col"/>
        <c:grouping val="clustered"/>
        <c:varyColors val="0"/>
        <c:ser>
          <c:idx val="0"/>
          <c:order val="0"/>
          <c:tx>
            <c:v>INTERESES</c:v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'Comparativo Consolidado'!$B$7:$P$7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'Comparativo Consolidado'!$B$32:$P$32</c:f>
              <c:numCache>
                <c:ptCount val="15"/>
                <c:pt idx="0">
                  <c:v>220796</c:v>
                </c:pt>
                <c:pt idx="1">
                  <c:v>500925</c:v>
                </c:pt>
                <c:pt idx="2">
                  <c:v>291712</c:v>
                </c:pt>
                <c:pt idx="3">
                  <c:v>393230</c:v>
                </c:pt>
                <c:pt idx="4">
                  <c:v>473930</c:v>
                </c:pt>
                <c:pt idx="5">
                  <c:v>548834</c:v>
                </c:pt>
                <c:pt idx="6">
                  <c:v>581873</c:v>
                </c:pt>
                <c:pt idx="7">
                  <c:v>574010</c:v>
                </c:pt>
                <c:pt idx="8">
                  <c:v>593300</c:v>
                </c:pt>
                <c:pt idx="9">
                  <c:v>603600</c:v>
                </c:pt>
                <c:pt idx="10">
                  <c:v>742700</c:v>
                </c:pt>
                <c:pt idx="11">
                  <c:v>744500</c:v>
                </c:pt>
                <c:pt idx="12">
                  <c:v>770600</c:v>
                </c:pt>
                <c:pt idx="13">
                  <c:v>781200</c:v>
                </c:pt>
                <c:pt idx="14">
                  <c:v>770300</c:v>
                </c:pt>
              </c:numCache>
            </c:numRef>
          </c:val>
        </c:ser>
        <c:ser>
          <c:idx val="1"/>
          <c:order val="1"/>
          <c:tx>
            <c:v>AMORTIZACIÓN</c:v>
          </c:tx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'Comparativo Consolidado'!$B$7:$P$7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'Comparativo Consolidado'!$B$33:$P$33</c:f>
              <c:numCache>
                <c:ptCount val="15"/>
                <c:pt idx="0">
                  <c:v>293028</c:v>
                </c:pt>
                <c:pt idx="1">
                  <c:v>356511</c:v>
                </c:pt>
                <c:pt idx="2">
                  <c:v>847972</c:v>
                </c:pt>
                <c:pt idx="3">
                  <c:v>510600</c:v>
                </c:pt>
                <c:pt idx="4">
                  <c:v>461562</c:v>
                </c:pt>
                <c:pt idx="5">
                  <c:v>504062</c:v>
                </c:pt>
                <c:pt idx="6">
                  <c:v>443117</c:v>
                </c:pt>
                <c:pt idx="7">
                  <c:v>714950</c:v>
                </c:pt>
                <c:pt idx="8">
                  <c:v>418100</c:v>
                </c:pt>
                <c:pt idx="9">
                  <c:v>390300</c:v>
                </c:pt>
                <c:pt idx="10">
                  <c:v>590700</c:v>
                </c:pt>
                <c:pt idx="11">
                  <c:v>371400</c:v>
                </c:pt>
                <c:pt idx="12">
                  <c:v>592000</c:v>
                </c:pt>
                <c:pt idx="13">
                  <c:v>509400</c:v>
                </c:pt>
                <c:pt idx="14">
                  <c:v>1518300</c:v>
                </c:pt>
              </c:numCache>
            </c:numRef>
          </c:val>
        </c:ser>
        <c:gapWidth val="30"/>
        <c:axId val="50419475"/>
        <c:axId val="51122092"/>
      </c:barChart>
      <c:catAx>
        <c:axId val="5041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22092"/>
        <c:crosses val="autoZero"/>
        <c:auto val="1"/>
        <c:lblOffset val="100"/>
        <c:noMultiLvlLbl val="0"/>
      </c:catAx>
      <c:valAx>
        <c:axId val="51122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MILES DE BALBOAS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194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825"/>
          <c:y val="0.9205"/>
          <c:w val="0.1935"/>
          <c:h val="0.064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INTERESES VS. AMORTIZACIÓN.1995-2009.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525"/>
          <c:w val="0.9317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v>INTERESES</c:v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'Comparativo Consolidado'!$R$6:$T$7</c:f>
              <c:multiLvlStrCache>
                <c:ptCount val="3"/>
                <c:lvl>
                  <c:pt idx="0">
                    <c:v>2005-2009</c:v>
                  </c:pt>
                  <c:pt idx="1">
                    <c:v>2000-2004</c:v>
                  </c:pt>
                  <c:pt idx="2">
                    <c:v>1995-1999</c:v>
                  </c:pt>
                </c:lvl>
                <c:lvl>
                  <c:pt idx="0">
                    <c:v>TORRIJOS</c:v>
                  </c:pt>
                  <c:pt idx="1">
                    <c:v>MOSCOSO</c:v>
                  </c:pt>
                  <c:pt idx="2">
                    <c:v>BALLADARES</c:v>
                  </c:pt>
                </c:lvl>
              </c:multiLvlStrCache>
            </c:multiLvlStrRef>
          </c:cat>
          <c:val>
            <c:numRef>
              <c:f>'Comparativo Consolidado'!$R$32:$T$32</c:f>
              <c:numCache>
                <c:ptCount val="3"/>
                <c:pt idx="0">
                  <c:v>3809300</c:v>
                </c:pt>
                <c:pt idx="1">
                  <c:v>2901617</c:v>
                </c:pt>
                <c:pt idx="2">
                  <c:v>1880593</c:v>
                </c:pt>
              </c:numCache>
            </c:numRef>
          </c:val>
        </c:ser>
        <c:ser>
          <c:idx val="1"/>
          <c:order val="1"/>
          <c:tx>
            <c:v>AMORTIZACIÓN</c:v>
          </c:tx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'Comparativo Consolidado'!$R$6:$T$7</c:f>
              <c:multiLvlStrCache>
                <c:ptCount val="3"/>
                <c:lvl>
                  <c:pt idx="0">
                    <c:v>2005-2009</c:v>
                  </c:pt>
                  <c:pt idx="1">
                    <c:v>2000-2004</c:v>
                  </c:pt>
                  <c:pt idx="2">
                    <c:v>1995-1999</c:v>
                  </c:pt>
                </c:lvl>
                <c:lvl>
                  <c:pt idx="0">
                    <c:v>TORRIJOS</c:v>
                  </c:pt>
                  <c:pt idx="1">
                    <c:v>MOSCOSO</c:v>
                  </c:pt>
                  <c:pt idx="2">
                    <c:v>BALLADARES</c:v>
                  </c:pt>
                </c:lvl>
              </c:multiLvlStrCache>
            </c:multiLvlStrRef>
          </c:cat>
          <c:val>
            <c:numRef>
              <c:f>'Comparativo Consolidado'!$R$33:$T$33</c:f>
              <c:numCache>
                <c:ptCount val="3"/>
                <c:pt idx="0">
                  <c:v>3581800</c:v>
                </c:pt>
                <c:pt idx="1">
                  <c:v>2470529</c:v>
                </c:pt>
                <c:pt idx="2">
                  <c:v>2469673</c:v>
                </c:pt>
              </c:numCache>
            </c:numRef>
          </c:val>
        </c:ser>
        <c:gapWidth val="60"/>
        <c:axId val="57445645"/>
        <c:axId val="47248758"/>
      </c:barChart>
      <c:catAx>
        <c:axId val="5744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48758"/>
        <c:crosses val="autoZero"/>
        <c:auto val="1"/>
        <c:lblOffset val="100"/>
        <c:noMultiLvlLbl val="0"/>
      </c:catAx>
      <c:valAx>
        <c:axId val="47248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MILES DE BALBOAS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456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275"/>
          <c:y val="0.92275"/>
          <c:w val="0.323"/>
          <c:h val="0.0617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INGRESOS TRIBUTARIOS Y NO TRIBUTARIOS. 1995-2009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305"/>
          <c:w val="0.9635"/>
          <c:h val="0.758"/>
        </c:manualLayout>
      </c:layout>
      <c:barChart>
        <c:barDir val="col"/>
        <c:grouping val="stacked"/>
        <c:varyColors val="0"/>
        <c:ser>
          <c:idx val="0"/>
          <c:order val="0"/>
          <c:tx>
            <c:v>TRIBUTARIOS</c:v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'Comparativo Consolidado'!$B$7:$P$7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'Comparativo Consolidado'!$B$10:$P$10</c:f>
              <c:numCache>
                <c:ptCount val="15"/>
                <c:pt idx="0">
                  <c:v>989012</c:v>
                </c:pt>
                <c:pt idx="1">
                  <c:v>983755</c:v>
                </c:pt>
                <c:pt idx="2">
                  <c:v>1083597</c:v>
                </c:pt>
                <c:pt idx="3">
                  <c:v>1104138</c:v>
                </c:pt>
                <c:pt idx="4">
                  <c:v>1211199</c:v>
                </c:pt>
                <c:pt idx="5">
                  <c:v>1120114</c:v>
                </c:pt>
                <c:pt idx="6">
                  <c:v>1035617</c:v>
                </c:pt>
                <c:pt idx="7">
                  <c:v>1050712</c:v>
                </c:pt>
                <c:pt idx="8">
                  <c:v>1163100</c:v>
                </c:pt>
                <c:pt idx="9">
                  <c:v>1245800</c:v>
                </c:pt>
                <c:pt idx="10">
                  <c:v>1378700</c:v>
                </c:pt>
                <c:pt idx="11">
                  <c:v>1813500</c:v>
                </c:pt>
                <c:pt idx="12">
                  <c:v>2132800</c:v>
                </c:pt>
                <c:pt idx="13">
                  <c:v>2484600</c:v>
                </c:pt>
                <c:pt idx="14">
                  <c:v>2739400</c:v>
                </c:pt>
              </c:numCache>
            </c:numRef>
          </c:val>
        </c:ser>
        <c:ser>
          <c:idx val="1"/>
          <c:order val="1"/>
          <c:tx>
            <c:v>NO TRIBUTARIOS</c:v>
          </c:tx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'Comparativo Consolidado'!$B$7:$P$7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'Comparativo Consolidado'!$B$11:$P$11</c:f>
              <c:numCache>
                <c:ptCount val="15"/>
                <c:pt idx="0">
                  <c:v>481189</c:v>
                </c:pt>
                <c:pt idx="1">
                  <c:v>508113</c:v>
                </c:pt>
                <c:pt idx="2">
                  <c:v>445215</c:v>
                </c:pt>
                <c:pt idx="3">
                  <c:v>487383</c:v>
                </c:pt>
                <c:pt idx="4">
                  <c:v>575530</c:v>
                </c:pt>
                <c:pt idx="5">
                  <c:v>669529</c:v>
                </c:pt>
                <c:pt idx="6">
                  <c:v>655210</c:v>
                </c:pt>
                <c:pt idx="7">
                  <c:v>752830</c:v>
                </c:pt>
                <c:pt idx="8">
                  <c:v>695600</c:v>
                </c:pt>
                <c:pt idx="9">
                  <c:v>645700</c:v>
                </c:pt>
                <c:pt idx="10">
                  <c:v>840700</c:v>
                </c:pt>
                <c:pt idx="11">
                  <c:v>1245800</c:v>
                </c:pt>
                <c:pt idx="12">
                  <c:v>1427300</c:v>
                </c:pt>
                <c:pt idx="13">
                  <c:v>1779300</c:v>
                </c:pt>
                <c:pt idx="14">
                  <c:v>1433700</c:v>
                </c:pt>
              </c:numCache>
            </c:numRef>
          </c:val>
        </c:ser>
        <c:overlap val="100"/>
        <c:gapWidth val="30"/>
        <c:serLines>
          <c:spPr>
            <a:ln w="3175">
              <a:solidFill/>
            </a:ln>
          </c:spPr>
        </c:serLines>
        <c:axId val="22585639"/>
        <c:axId val="1944160"/>
      </c:barChart>
      <c:catAx>
        <c:axId val="22585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4160"/>
        <c:crosses val="autoZero"/>
        <c:auto val="1"/>
        <c:lblOffset val="100"/>
        <c:noMultiLvlLbl val="0"/>
      </c:catAx>
      <c:valAx>
        <c:axId val="1944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MILES DE BALBOAS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856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425"/>
          <c:y val="0.91925"/>
          <c:w val="0.23875"/>
          <c:h val="0.065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INGRESOS TRIBUTARIOS VS INGRESOS NO TRIBUTARIOS. 1995-2009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825"/>
          <c:w val="0.93175"/>
          <c:h val="0.751"/>
        </c:manualLayout>
      </c:layout>
      <c:barChart>
        <c:barDir val="col"/>
        <c:grouping val="clustered"/>
        <c:varyColors val="0"/>
        <c:ser>
          <c:idx val="0"/>
          <c:order val="0"/>
          <c:tx>
            <c:v>TRIBUTARIOS</c:v>
          </c:tx>
          <c:spPr>
            <a:gradFill rotWithShape="1">
              <a:gsLst>
                <a:gs pos="0">
                  <a:srgbClr val="9999FF"/>
                </a:gs>
                <a:gs pos="50000">
                  <a:srgbClr val="464675"/>
                </a:gs>
                <a:gs pos="100000">
                  <a:srgbClr val="99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'Comparativo Consolidado'!$R$6:$T$7</c:f>
              <c:multiLvlStrCache>
                <c:ptCount val="3"/>
                <c:lvl>
                  <c:pt idx="0">
                    <c:v>2005-2009</c:v>
                  </c:pt>
                  <c:pt idx="1">
                    <c:v>2000-2004</c:v>
                  </c:pt>
                  <c:pt idx="2">
                    <c:v>1995-1999</c:v>
                  </c:pt>
                </c:lvl>
                <c:lvl>
                  <c:pt idx="0">
                    <c:v>TORRIJOS</c:v>
                  </c:pt>
                  <c:pt idx="1">
                    <c:v>MOSCOSO</c:v>
                  </c:pt>
                  <c:pt idx="2">
                    <c:v>BALLADARES</c:v>
                  </c:pt>
                </c:lvl>
              </c:multiLvlStrCache>
            </c:multiLvlStrRef>
          </c:cat>
          <c:val>
            <c:numRef>
              <c:f>'Comparativo Consolidado'!$R$10:$T$10</c:f>
              <c:numCache>
                <c:ptCount val="3"/>
                <c:pt idx="0">
                  <c:v>10549000</c:v>
                </c:pt>
                <c:pt idx="1">
                  <c:v>5615343</c:v>
                </c:pt>
                <c:pt idx="2">
                  <c:v>5371701</c:v>
                </c:pt>
              </c:numCache>
            </c:numRef>
          </c:val>
        </c:ser>
        <c:ser>
          <c:idx val="1"/>
          <c:order val="1"/>
          <c:tx>
            <c:v>NO TRIBUTARIOS</c:v>
          </c:tx>
          <c:spPr>
            <a:gradFill rotWithShape="1">
              <a:gsLst>
                <a:gs pos="0">
                  <a:srgbClr val="993366"/>
                </a:gs>
                <a:gs pos="50000">
                  <a:srgbClr val="46172F"/>
                </a:gs>
                <a:gs pos="100000">
                  <a:srgbClr val="99336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'Comparativo Consolidado'!$R$6:$T$7</c:f>
              <c:multiLvlStrCache>
                <c:ptCount val="3"/>
                <c:lvl>
                  <c:pt idx="0">
                    <c:v>2005-2009</c:v>
                  </c:pt>
                  <c:pt idx="1">
                    <c:v>2000-2004</c:v>
                  </c:pt>
                  <c:pt idx="2">
                    <c:v>1995-1999</c:v>
                  </c:pt>
                </c:lvl>
                <c:lvl>
                  <c:pt idx="0">
                    <c:v>TORRIJOS</c:v>
                  </c:pt>
                  <c:pt idx="1">
                    <c:v>MOSCOSO</c:v>
                  </c:pt>
                  <c:pt idx="2">
                    <c:v>BALLADARES</c:v>
                  </c:pt>
                </c:lvl>
              </c:multiLvlStrCache>
            </c:multiLvlStrRef>
          </c:cat>
          <c:val>
            <c:numRef>
              <c:f>'Comparativo Consolidado'!$R$11:$T$11</c:f>
              <c:numCache>
                <c:ptCount val="3"/>
                <c:pt idx="0">
                  <c:v>6726800</c:v>
                </c:pt>
                <c:pt idx="1">
                  <c:v>3418869</c:v>
                </c:pt>
                <c:pt idx="2">
                  <c:v>2497430</c:v>
                </c:pt>
              </c:numCache>
            </c:numRef>
          </c:val>
        </c:ser>
        <c:gapWidth val="30"/>
        <c:axId val="17497441"/>
        <c:axId val="23259242"/>
      </c:barChart>
      <c:catAx>
        <c:axId val="17497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59242"/>
        <c:crosses val="autoZero"/>
        <c:auto val="1"/>
        <c:lblOffset val="100"/>
        <c:noMultiLvlLbl val="0"/>
      </c:catAx>
      <c:valAx>
        <c:axId val="23259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MILES DE BALBOAS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974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3"/>
          <c:y val="0.921"/>
          <c:w val="0.49175"/>
          <c:h val="0.0632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CRÉDITO PÚBLICO VS. SERVICIO DE LA DEUDA.1995-2009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3575"/>
          <c:w val="0.964"/>
          <c:h val="0.75575"/>
        </c:manualLayout>
      </c:layout>
      <c:lineChart>
        <c:grouping val="standard"/>
        <c:varyColors val="0"/>
        <c:ser>
          <c:idx val="0"/>
          <c:order val="0"/>
          <c:tx>
            <c:v>CRÉDITO PÚBLICO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'Comparativo Consolidado'!$B$7:$P$7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'Comparativo Consolidado'!$B$23:$P$23</c:f>
              <c:numCache>
                <c:ptCount val="15"/>
                <c:pt idx="0">
                  <c:v>171460</c:v>
                </c:pt>
                <c:pt idx="1">
                  <c:v>472874</c:v>
                </c:pt>
                <c:pt idx="2">
                  <c:v>1006453</c:v>
                </c:pt>
                <c:pt idx="3">
                  <c:v>840871</c:v>
                </c:pt>
                <c:pt idx="4">
                  <c:v>605197</c:v>
                </c:pt>
                <c:pt idx="5">
                  <c:v>643828</c:v>
                </c:pt>
                <c:pt idx="6">
                  <c:v>793977</c:v>
                </c:pt>
                <c:pt idx="7">
                  <c:v>1025040</c:v>
                </c:pt>
                <c:pt idx="8">
                  <c:v>709800</c:v>
                </c:pt>
                <c:pt idx="9">
                  <c:v>1126500</c:v>
                </c:pt>
                <c:pt idx="10">
                  <c:v>981000</c:v>
                </c:pt>
                <c:pt idx="11">
                  <c:v>451000</c:v>
                </c:pt>
                <c:pt idx="12">
                  <c:v>633800</c:v>
                </c:pt>
                <c:pt idx="13">
                  <c:v>505200</c:v>
                </c:pt>
                <c:pt idx="14">
                  <c:v>2015300</c:v>
                </c:pt>
              </c:numCache>
            </c:numRef>
          </c:val>
          <c:smooth val="0"/>
        </c:ser>
        <c:ser>
          <c:idx val="1"/>
          <c:order val="1"/>
          <c:tx>
            <c:v>SERVICIO DE LA DEUDA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'Comparativo Consolidado'!$B$7:$P$7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'Comparativo Consolidado'!$B$31:$P$31</c:f>
              <c:numCache>
                <c:ptCount val="15"/>
                <c:pt idx="0">
                  <c:v>513824</c:v>
                </c:pt>
                <c:pt idx="1">
                  <c:v>857436</c:v>
                </c:pt>
                <c:pt idx="2">
                  <c:v>1139684</c:v>
                </c:pt>
                <c:pt idx="3">
                  <c:v>903830</c:v>
                </c:pt>
                <c:pt idx="4">
                  <c:v>935492</c:v>
                </c:pt>
                <c:pt idx="5">
                  <c:v>1052896</c:v>
                </c:pt>
                <c:pt idx="6">
                  <c:v>1024990</c:v>
                </c:pt>
                <c:pt idx="7">
                  <c:v>1288960</c:v>
                </c:pt>
                <c:pt idx="8">
                  <c:v>1011400</c:v>
                </c:pt>
                <c:pt idx="9">
                  <c:v>993900</c:v>
                </c:pt>
                <c:pt idx="10">
                  <c:v>1333400</c:v>
                </c:pt>
                <c:pt idx="11">
                  <c:v>1115900</c:v>
                </c:pt>
                <c:pt idx="12">
                  <c:v>1362600</c:v>
                </c:pt>
                <c:pt idx="13">
                  <c:v>1290600</c:v>
                </c:pt>
                <c:pt idx="14">
                  <c:v>2288600</c:v>
                </c:pt>
              </c:numCache>
            </c:numRef>
          </c:val>
          <c:smooth val="0"/>
        </c:ser>
        <c:dropLines/>
        <c:marker val="1"/>
        <c:axId val="8006587"/>
        <c:axId val="4950420"/>
      </c:lineChart>
      <c:catAx>
        <c:axId val="800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0420"/>
        <c:crosses val="autoZero"/>
        <c:auto val="1"/>
        <c:lblOffset val="100"/>
        <c:noMultiLvlLbl val="0"/>
      </c:catAx>
      <c:valAx>
        <c:axId val="4950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MILES DE BALBOAS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06587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225"/>
          <c:y val="0.9225"/>
          <c:w val="0.3165"/>
          <c:h val="0.062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CRÉDITO PÚBLICO VS. SERVICIO DE LA DEUDA. 1995-2009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33"/>
          <c:w val="0.931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v>CRÉDITO PÚBLICO</c:v>
          </c:tx>
          <c:spPr>
            <a:gradFill rotWithShape="1">
              <a:gsLst>
                <a:gs pos="0">
                  <a:srgbClr val="9999FF"/>
                </a:gs>
                <a:gs pos="50000">
                  <a:srgbClr val="464675"/>
                </a:gs>
                <a:gs pos="100000">
                  <a:srgbClr val="99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'Comparativo Consolidado'!$R$6:$T$7</c:f>
              <c:multiLvlStrCache>
                <c:ptCount val="3"/>
                <c:lvl>
                  <c:pt idx="0">
                    <c:v>2005-2009</c:v>
                  </c:pt>
                  <c:pt idx="1">
                    <c:v>2000-2004</c:v>
                  </c:pt>
                  <c:pt idx="2">
                    <c:v>1995-1999</c:v>
                  </c:pt>
                </c:lvl>
                <c:lvl>
                  <c:pt idx="0">
                    <c:v>TORRIJOS</c:v>
                  </c:pt>
                  <c:pt idx="1">
                    <c:v>MOSCOSO</c:v>
                  </c:pt>
                  <c:pt idx="2">
                    <c:v>BALLADARES</c:v>
                  </c:pt>
                </c:lvl>
              </c:multiLvlStrCache>
            </c:multiLvlStrRef>
          </c:cat>
          <c:val>
            <c:numRef>
              <c:f>'Comparativo Consolidado'!$R$23:$T$23</c:f>
              <c:numCache>
                <c:ptCount val="3"/>
                <c:pt idx="0">
                  <c:v>4586300</c:v>
                </c:pt>
                <c:pt idx="1">
                  <c:v>4299145</c:v>
                </c:pt>
                <c:pt idx="2">
                  <c:v>3096855</c:v>
                </c:pt>
              </c:numCache>
            </c:numRef>
          </c:val>
        </c:ser>
        <c:ser>
          <c:idx val="1"/>
          <c:order val="1"/>
          <c:tx>
            <c:v>SERVICIO DE LA DEUDA</c:v>
          </c:tx>
          <c:spPr>
            <a:gradFill rotWithShape="1">
              <a:gsLst>
                <a:gs pos="0">
                  <a:srgbClr val="993366"/>
                </a:gs>
                <a:gs pos="50000">
                  <a:srgbClr val="46172F"/>
                </a:gs>
                <a:gs pos="100000">
                  <a:srgbClr val="99336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'Comparativo Consolidado'!$R$6:$T$7</c:f>
              <c:multiLvlStrCache>
                <c:ptCount val="3"/>
                <c:lvl>
                  <c:pt idx="0">
                    <c:v>2005-2009</c:v>
                  </c:pt>
                  <c:pt idx="1">
                    <c:v>2000-2004</c:v>
                  </c:pt>
                  <c:pt idx="2">
                    <c:v>1995-1999</c:v>
                  </c:pt>
                </c:lvl>
                <c:lvl>
                  <c:pt idx="0">
                    <c:v>TORRIJOS</c:v>
                  </c:pt>
                  <c:pt idx="1">
                    <c:v>MOSCOSO</c:v>
                  </c:pt>
                  <c:pt idx="2">
                    <c:v>BALLADARES</c:v>
                  </c:pt>
                </c:lvl>
              </c:multiLvlStrCache>
            </c:multiLvlStrRef>
          </c:cat>
          <c:val>
            <c:numRef>
              <c:f>'Comparativo Consolidado'!$R$31:$T$31</c:f>
              <c:numCache>
                <c:ptCount val="3"/>
                <c:pt idx="0">
                  <c:v>7391100</c:v>
                </c:pt>
                <c:pt idx="1">
                  <c:v>5372146</c:v>
                </c:pt>
                <c:pt idx="2">
                  <c:v>4350266</c:v>
                </c:pt>
              </c:numCache>
            </c:numRef>
          </c:val>
        </c:ser>
        <c:gapWidth val="30"/>
        <c:axId val="44553781"/>
        <c:axId val="65439710"/>
      </c:barChart>
      <c:catAx>
        <c:axId val="44553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39710"/>
        <c:crosses val="autoZero"/>
        <c:auto val="1"/>
        <c:lblOffset val="100"/>
        <c:noMultiLvlLbl val="0"/>
      </c:catAx>
      <c:valAx>
        <c:axId val="65439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MILES DE BALBOAS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5537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075"/>
          <c:y val="0.922"/>
          <c:w val="0.522"/>
          <c:h val="0.06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PARTICIPACIÓN ENDEUDAMIENTO 1994-2005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24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/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/>
              </a:ln>
            </c:spPr>
          </c:dPt>
          <c:dPt>
            <c:idx val="11"/>
            <c:spPr>
              <a:solidFill>
                <a:srgbClr val="00FFFF"/>
              </a:solidFill>
              <a:ln w="3175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0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0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numRef>
              <c:f>'Comparativo Consolidado'!$B$7:$L$7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'Comparativo Consolidado'!$B$44:$L$44</c:f>
              <c:numCache>
                <c:ptCount val="11"/>
                <c:pt idx="0">
                  <c:v>1.2441944921290513</c:v>
                </c:pt>
                <c:pt idx="1">
                  <c:v>4.070572161992951</c:v>
                </c:pt>
                <c:pt idx="2">
                  <c:v>7.540132483752787</c:v>
                </c:pt>
                <c:pt idx="3">
                  <c:v>7.2573460819384055</c:v>
                </c:pt>
                <c:pt idx="4">
                  <c:v>4.703981209792443</c:v>
                </c:pt>
                <c:pt idx="5">
                  <c:v>5.539654605497674</c:v>
                </c:pt>
                <c:pt idx="6">
                  <c:v>6.488264545797458</c:v>
                </c:pt>
                <c:pt idx="7">
                  <c:v>8.789209457150179</c:v>
                </c:pt>
                <c:pt idx="8">
                  <c:v>5.791573355824433</c:v>
                </c:pt>
                <c:pt idx="9">
                  <c:v>9.63015420431326</c:v>
                </c:pt>
                <c:pt idx="10">
                  <c:v>8.218123338390086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0"/>
    <c:dispBlanksAs val="gap"/>
    <c:showDLblsOverMax val="0"/>
  </c:chart>
  <c:spPr>
    <a:blipFill>
      <a:blip r:embed="rId1"/>
      <a:srcRect/>
      <a:stretch>
        <a:fillRect/>
      </a:stretch>
    </a:blipFill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INCREMENTO PORCENTUAL ANUAL 1994-2005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solidFill/>
                </a:ln>
              </c:spPr>
            </c:trendlineLbl>
          </c:trendline>
          <c:cat>
            <c:numRef>
              <c:f>'Comparativo Consolidado'!$B$7:$L$7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'Comparativo Consolidado'!$B$44:$L$44</c:f>
              <c:numCache>
                <c:ptCount val="11"/>
                <c:pt idx="0">
                  <c:v>1.2441944921290513</c:v>
                </c:pt>
                <c:pt idx="1">
                  <c:v>4.070572161992951</c:v>
                </c:pt>
                <c:pt idx="2">
                  <c:v>7.540132483752787</c:v>
                </c:pt>
                <c:pt idx="3">
                  <c:v>7.2573460819384055</c:v>
                </c:pt>
                <c:pt idx="4">
                  <c:v>4.703981209792443</c:v>
                </c:pt>
                <c:pt idx="5">
                  <c:v>5.539654605497674</c:v>
                </c:pt>
                <c:pt idx="6">
                  <c:v>6.488264545797458</c:v>
                </c:pt>
                <c:pt idx="7">
                  <c:v>8.789209457150179</c:v>
                </c:pt>
                <c:pt idx="8">
                  <c:v>5.791573355824433</c:v>
                </c:pt>
                <c:pt idx="9">
                  <c:v>9.63015420431326</c:v>
                </c:pt>
                <c:pt idx="10">
                  <c:v>8.218123338390086</c:v>
                </c:pt>
              </c:numCache>
            </c:numRef>
          </c:val>
          <c:smooth val="0"/>
        </c:ser>
        <c:marker val="1"/>
        <c:axId val="32177557"/>
        <c:axId val="21162558"/>
      </c:lineChart>
      <c:catAx>
        <c:axId val="32177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62558"/>
        <c:crosses val="autoZero"/>
        <c:auto val="1"/>
        <c:lblOffset val="100"/>
        <c:noMultiLvlLbl val="0"/>
      </c:catAx>
      <c:valAx>
        <c:axId val="21162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77557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CCFFFF"/>
    </a:solidFill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INGRESOS VS. GASTOS CORRIENTES 1995-2009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INGRESOS CORRIENTES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'Comparativo Consolidado'!$B$7:$P$7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'Comparativo Consolidado'!$B$9:$P$9</c:f>
              <c:numCache>
                <c:ptCount val="15"/>
                <c:pt idx="0">
                  <c:v>1470389</c:v>
                </c:pt>
                <c:pt idx="1">
                  <c:v>1516700</c:v>
                </c:pt>
                <c:pt idx="2">
                  <c:v>1575146</c:v>
                </c:pt>
                <c:pt idx="3">
                  <c:v>1663286</c:v>
                </c:pt>
                <c:pt idx="4">
                  <c:v>1908959</c:v>
                </c:pt>
                <c:pt idx="5">
                  <c:v>1933397</c:v>
                </c:pt>
                <c:pt idx="6">
                  <c:v>1951067</c:v>
                </c:pt>
                <c:pt idx="7">
                  <c:v>1964663</c:v>
                </c:pt>
                <c:pt idx="8">
                  <c:v>1945100</c:v>
                </c:pt>
                <c:pt idx="9">
                  <c:v>2008600</c:v>
                </c:pt>
                <c:pt idx="10">
                  <c:v>2328200</c:v>
                </c:pt>
                <c:pt idx="11">
                  <c:v>3158000</c:v>
                </c:pt>
                <c:pt idx="12">
                  <c:v>3682100</c:v>
                </c:pt>
                <c:pt idx="13">
                  <c:v>4390000</c:v>
                </c:pt>
                <c:pt idx="14">
                  <c:v>4333800</c:v>
                </c:pt>
              </c:numCache>
            </c:numRef>
          </c:val>
          <c:smooth val="0"/>
        </c:ser>
        <c:ser>
          <c:idx val="1"/>
          <c:order val="1"/>
          <c:tx>
            <c:v>GASTOS CORRIENTES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'Comparativo Consolidado'!$B$7:$P$7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'Comparativo Consolidado'!$B$28:$P$28</c:f>
              <c:numCache>
                <c:ptCount val="15"/>
                <c:pt idx="0">
                  <c:v>1507959</c:v>
                </c:pt>
                <c:pt idx="1">
                  <c:v>1851280</c:v>
                </c:pt>
                <c:pt idx="2">
                  <c:v>2299330</c:v>
                </c:pt>
                <c:pt idx="3">
                  <c:v>2308545</c:v>
                </c:pt>
                <c:pt idx="4">
                  <c:v>2173413</c:v>
                </c:pt>
                <c:pt idx="5">
                  <c:v>2375461</c:v>
                </c:pt>
                <c:pt idx="6">
                  <c:v>2372229</c:v>
                </c:pt>
                <c:pt idx="7">
                  <c:v>2693618</c:v>
                </c:pt>
                <c:pt idx="8">
                  <c:v>2399200</c:v>
                </c:pt>
                <c:pt idx="9">
                  <c:v>2674700</c:v>
                </c:pt>
                <c:pt idx="10">
                  <c:v>2983700</c:v>
                </c:pt>
                <c:pt idx="11">
                  <c:v>2995600</c:v>
                </c:pt>
                <c:pt idx="12">
                  <c:v>3426600</c:v>
                </c:pt>
                <c:pt idx="13">
                  <c:v>3747800</c:v>
                </c:pt>
                <c:pt idx="14">
                  <c:v>4851500</c:v>
                </c:pt>
              </c:numCache>
            </c:numRef>
          </c:val>
          <c:smooth val="0"/>
        </c:ser>
        <c:marker val="1"/>
        <c:axId val="56245295"/>
        <c:axId val="36445608"/>
      </c:lineChart>
      <c:catAx>
        <c:axId val="5624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45608"/>
        <c:crosses val="autoZero"/>
        <c:auto val="1"/>
        <c:lblOffset val="100"/>
        <c:noMultiLvlLbl val="0"/>
      </c:catAx>
      <c:valAx>
        <c:axId val="36445608"/>
        <c:scaling>
          <c:orientation val="minMax"/>
          <c:max val="5000000"/>
          <c:min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MILES DE BALBOAS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452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INGRESOS CORRIENTES Y DE CAPITAL. 1995-2009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3775"/>
          <c:w val="0.96475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v>INGRESOS CORRIENTES</c:v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'Comparativo Consolidado'!$B$7:$P$7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'Comparativo Consolidado'!$B$9:$P$9</c:f>
              <c:numCache>
                <c:ptCount val="15"/>
                <c:pt idx="0">
                  <c:v>1470389</c:v>
                </c:pt>
                <c:pt idx="1">
                  <c:v>1516700</c:v>
                </c:pt>
                <c:pt idx="2">
                  <c:v>1575146</c:v>
                </c:pt>
                <c:pt idx="3">
                  <c:v>1663286</c:v>
                </c:pt>
                <c:pt idx="4">
                  <c:v>1908959</c:v>
                </c:pt>
                <c:pt idx="5">
                  <c:v>1933397</c:v>
                </c:pt>
                <c:pt idx="6">
                  <c:v>1951067</c:v>
                </c:pt>
                <c:pt idx="7">
                  <c:v>1964663</c:v>
                </c:pt>
                <c:pt idx="8">
                  <c:v>1945100</c:v>
                </c:pt>
                <c:pt idx="9">
                  <c:v>2008600</c:v>
                </c:pt>
                <c:pt idx="10">
                  <c:v>2328200</c:v>
                </c:pt>
                <c:pt idx="11">
                  <c:v>3158000</c:v>
                </c:pt>
                <c:pt idx="12">
                  <c:v>3682100</c:v>
                </c:pt>
                <c:pt idx="13">
                  <c:v>4390000</c:v>
                </c:pt>
                <c:pt idx="14">
                  <c:v>4333800</c:v>
                </c:pt>
              </c:numCache>
            </c:numRef>
          </c:val>
        </c:ser>
        <c:ser>
          <c:idx val="1"/>
          <c:order val="1"/>
          <c:tx>
            <c:v>INGRESOS DE CAPITAL</c:v>
          </c:tx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'Comparativo Consolidado'!$B$7:$P$7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'Comparativo Consolidado'!$B$15:$P$15</c:f>
              <c:numCache>
                <c:ptCount val="15"/>
                <c:pt idx="0">
                  <c:v>54075</c:v>
                </c:pt>
                <c:pt idx="1">
                  <c:v>38082</c:v>
                </c:pt>
                <c:pt idx="2">
                  <c:v>90936</c:v>
                </c:pt>
                <c:pt idx="3">
                  <c:v>140428</c:v>
                </c:pt>
                <c:pt idx="4">
                  <c:v>39086</c:v>
                </c:pt>
                <c:pt idx="5">
                  <c:v>37088</c:v>
                </c:pt>
                <c:pt idx="6">
                  <c:v>101103</c:v>
                </c:pt>
                <c:pt idx="7">
                  <c:v>46631</c:v>
                </c:pt>
                <c:pt idx="8">
                  <c:v>58900</c:v>
                </c:pt>
                <c:pt idx="9">
                  <c:v>86000</c:v>
                </c:pt>
                <c:pt idx="10">
                  <c:v>106700</c:v>
                </c:pt>
                <c:pt idx="11">
                  <c:v>82900</c:v>
                </c:pt>
                <c:pt idx="12">
                  <c:v>65800</c:v>
                </c:pt>
                <c:pt idx="13">
                  <c:v>104600</c:v>
                </c:pt>
                <c:pt idx="14">
                  <c:v>49000</c:v>
                </c:pt>
              </c:numCache>
            </c:numRef>
          </c:val>
        </c:ser>
        <c:gapWidth val="30"/>
        <c:axId val="59575017"/>
        <c:axId val="66413106"/>
      </c:barChart>
      <c:catAx>
        <c:axId val="59575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13106"/>
        <c:crosses val="autoZero"/>
        <c:auto val="1"/>
        <c:lblOffset val="100"/>
        <c:noMultiLvlLbl val="0"/>
      </c:catAx>
      <c:valAx>
        <c:axId val="66413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MILES DE BALBOAS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750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1"/>
          <c:y val="0.88575"/>
          <c:w val="0.2475"/>
          <c:h val="0.063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INGRESOS CORRIENTES, CAPITAL Y ENDEUDAMIENTO. 1995-2009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4"/>
          <c:w val="0.9645"/>
          <c:h val="0.7245"/>
        </c:manualLayout>
      </c:layout>
      <c:barChart>
        <c:barDir val="col"/>
        <c:grouping val="clustered"/>
        <c:varyColors val="0"/>
        <c:ser>
          <c:idx val="0"/>
          <c:order val="0"/>
          <c:tx>
            <c:v>CORRIENTES</c:v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'Comparativo Consolidado'!$B$7:$P$7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'Comparativo Consolidado'!$B$9:$P$9</c:f>
              <c:numCache>
                <c:ptCount val="15"/>
                <c:pt idx="0">
                  <c:v>1470389</c:v>
                </c:pt>
                <c:pt idx="1">
                  <c:v>1516700</c:v>
                </c:pt>
                <c:pt idx="2">
                  <c:v>1575146</c:v>
                </c:pt>
                <c:pt idx="3">
                  <c:v>1663286</c:v>
                </c:pt>
                <c:pt idx="4">
                  <c:v>1908959</c:v>
                </c:pt>
                <c:pt idx="5">
                  <c:v>1933397</c:v>
                </c:pt>
                <c:pt idx="6">
                  <c:v>1951067</c:v>
                </c:pt>
                <c:pt idx="7">
                  <c:v>1964663</c:v>
                </c:pt>
                <c:pt idx="8">
                  <c:v>1945100</c:v>
                </c:pt>
                <c:pt idx="9">
                  <c:v>2008600</c:v>
                </c:pt>
                <c:pt idx="10">
                  <c:v>2328200</c:v>
                </c:pt>
                <c:pt idx="11">
                  <c:v>3158000</c:v>
                </c:pt>
                <c:pt idx="12">
                  <c:v>3682100</c:v>
                </c:pt>
                <c:pt idx="13">
                  <c:v>4390000</c:v>
                </c:pt>
                <c:pt idx="14">
                  <c:v>4333800</c:v>
                </c:pt>
              </c:numCache>
            </c:numRef>
          </c:val>
        </c:ser>
        <c:ser>
          <c:idx val="1"/>
          <c:order val="1"/>
          <c:tx>
            <c:v>CAPITAL</c:v>
          </c:tx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'Comparativo Consolidado'!$B$7:$P$7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'Comparativo Consolidado'!$B$15:$P$15</c:f>
              <c:numCache>
                <c:ptCount val="15"/>
                <c:pt idx="0">
                  <c:v>54075</c:v>
                </c:pt>
                <c:pt idx="1">
                  <c:v>38082</c:v>
                </c:pt>
                <c:pt idx="2">
                  <c:v>90936</c:v>
                </c:pt>
                <c:pt idx="3">
                  <c:v>140428</c:v>
                </c:pt>
                <c:pt idx="4">
                  <c:v>39086</c:v>
                </c:pt>
                <c:pt idx="5">
                  <c:v>37088</c:v>
                </c:pt>
                <c:pt idx="6">
                  <c:v>101103</c:v>
                </c:pt>
                <c:pt idx="7">
                  <c:v>46631</c:v>
                </c:pt>
                <c:pt idx="8">
                  <c:v>58900</c:v>
                </c:pt>
                <c:pt idx="9">
                  <c:v>86000</c:v>
                </c:pt>
                <c:pt idx="10">
                  <c:v>106700</c:v>
                </c:pt>
                <c:pt idx="11">
                  <c:v>82900</c:v>
                </c:pt>
                <c:pt idx="12">
                  <c:v>65800</c:v>
                </c:pt>
                <c:pt idx="13">
                  <c:v>104600</c:v>
                </c:pt>
                <c:pt idx="14">
                  <c:v>49000</c:v>
                </c:pt>
              </c:numCache>
            </c:numRef>
          </c:val>
        </c:ser>
        <c:ser>
          <c:idx val="2"/>
          <c:order val="2"/>
          <c:tx>
            <c:v>ENDEUDAMIENTO</c:v>
          </c:tx>
          <c:spPr>
            <a:gradFill rotWithShape="1">
              <a:gsLst>
                <a:gs pos="0">
                  <a:srgbClr val="75755E"/>
                </a:gs>
                <a:gs pos="50000">
                  <a:srgbClr val="FFFFCC"/>
                </a:gs>
                <a:gs pos="100000">
                  <a:srgbClr val="7575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'Comparativo Consolidado'!$B$7:$P$7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'Comparativo Consolidado'!$B$23:$P$23</c:f>
              <c:numCache>
                <c:ptCount val="15"/>
                <c:pt idx="0">
                  <c:v>171460</c:v>
                </c:pt>
                <c:pt idx="1">
                  <c:v>472874</c:v>
                </c:pt>
                <c:pt idx="2">
                  <c:v>1006453</c:v>
                </c:pt>
                <c:pt idx="3">
                  <c:v>840871</c:v>
                </c:pt>
                <c:pt idx="4">
                  <c:v>605197</c:v>
                </c:pt>
                <c:pt idx="5">
                  <c:v>643828</c:v>
                </c:pt>
                <c:pt idx="6">
                  <c:v>793977</c:v>
                </c:pt>
                <c:pt idx="7">
                  <c:v>1025040</c:v>
                </c:pt>
                <c:pt idx="8">
                  <c:v>709800</c:v>
                </c:pt>
                <c:pt idx="9">
                  <c:v>1126500</c:v>
                </c:pt>
                <c:pt idx="10">
                  <c:v>981000</c:v>
                </c:pt>
                <c:pt idx="11">
                  <c:v>451000</c:v>
                </c:pt>
                <c:pt idx="12">
                  <c:v>633800</c:v>
                </c:pt>
                <c:pt idx="13">
                  <c:v>505200</c:v>
                </c:pt>
                <c:pt idx="14">
                  <c:v>2015300</c:v>
                </c:pt>
              </c:numCache>
            </c:numRef>
          </c:val>
        </c:ser>
        <c:gapWidth val="20"/>
        <c:axId val="60847043"/>
        <c:axId val="10752476"/>
      </c:barChart>
      <c:catAx>
        <c:axId val="60847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52476"/>
        <c:crosses val="autoZero"/>
        <c:auto val="1"/>
        <c:lblOffset val="100"/>
        <c:noMultiLvlLbl val="0"/>
      </c:catAx>
      <c:valAx>
        <c:axId val="10752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MILES DE BALBOAS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4704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7"/>
          <c:y val="0.88475"/>
          <c:w val="0.28875"/>
          <c:h val="0.07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CRÉDITO PÚBLICO VS. INVERSIÓN REALIZADA. 1995-2009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2675"/>
          <c:w val="0.9645"/>
          <c:h val="0.772"/>
        </c:manualLayout>
      </c:layout>
      <c:barChart>
        <c:barDir val="col"/>
        <c:grouping val="clustered"/>
        <c:varyColors val="0"/>
        <c:ser>
          <c:idx val="0"/>
          <c:order val="0"/>
          <c:tx>
            <c:v>CRÉDITO PÚBLICO</c:v>
          </c:tx>
          <c:spPr>
            <a:gradFill rotWithShape="1">
              <a:gsLst>
                <a:gs pos="0">
                  <a:srgbClr val="202035"/>
                </a:gs>
                <a:gs pos="100000">
                  <a:srgbClr val="99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'Comparativo Consolidado'!$B$7:$P$7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'Comparativo Consolidado'!$B$23:$P$23</c:f>
              <c:numCache>
                <c:ptCount val="15"/>
                <c:pt idx="0">
                  <c:v>171460</c:v>
                </c:pt>
                <c:pt idx="1">
                  <c:v>472874</c:v>
                </c:pt>
                <c:pt idx="2">
                  <c:v>1006453</c:v>
                </c:pt>
                <c:pt idx="3">
                  <c:v>840871</c:v>
                </c:pt>
                <c:pt idx="4">
                  <c:v>605197</c:v>
                </c:pt>
                <c:pt idx="5">
                  <c:v>643828</c:v>
                </c:pt>
                <c:pt idx="6">
                  <c:v>793977</c:v>
                </c:pt>
                <c:pt idx="7">
                  <c:v>1025040</c:v>
                </c:pt>
                <c:pt idx="8">
                  <c:v>709800</c:v>
                </c:pt>
                <c:pt idx="9">
                  <c:v>1126500</c:v>
                </c:pt>
                <c:pt idx="10">
                  <c:v>981000</c:v>
                </c:pt>
                <c:pt idx="11">
                  <c:v>451000</c:v>
                </c:pt>
                <c:pt idx="12">
                  <c:v>633800</c:v>
                </c:pt>
                <c:pt idx="13">
                  <c:v>505200</c:v>
                </c:pt>
                <c:pt idx="14">
                  <c:v>2015300</c:v>
                </c:pt>
              </c:numCache>
            </c:numRef>
          </c:val>
        </c:ser>
        <c:ser>
          <c:idx val="1"/>
          <c:order val="1"/>
          <c:tx>
            <c:v>INVERSIÓN REALIZADA</c:v>
          </c:tx>
          <c:spPr>
            <a:gradFill rotWithShape="1">
              <a:gsLst>
                <a:gs pos="0">
                  <a:srgbClr val="993366"/>
                </a:gs>
                <a:gs pos="100000">
                  <a:srgbClr val="4617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'Comparativo Consolidado'!$B$7:$P$7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'Comparativo Consolidado'!$B$34:$P$34</c:f>
              <c:numCache>
                <c:ptCount val="15"/>
                <c:pt idx="0">
                  <c:v>158684</c:v>
                </c:pt>
                <c:pt idx="1">
                  <c:v>202492</c:v>
                </c:pt>
                <c:pt idx="2">
                  <c:v>232414</c:v>
                </c:pt>
                <c:pt idx="3">
                  <c:v>388033</c:v>
                </c:pt>
                <c:pt idx="4">
                  <c:v>303615</c:v>
                </c:pt>
                <c:pt idx="5">
                  <c:v>419883</c:v>
                </c:pt>
                <c:pt idx="6">
                  <c:v>443678</c:v>
                </c:pt>
                <c:pt idx="7">
                  <c:v>353913</c:v>
                </c:pt>
                <c:pt idx="8">
                  <c:v>276200</c:v>
                </c:pt>
                <c:pt idx="9">
                  <c:v>502900</c:v>
                </c:pt>
                <c:pt idx="10">
                  <c:v>388000</c:v>
                </c:pt>
                <c:pt idx="11">
                  <c:v>731200</c:v>
                </c:pt>
                <c:pt idx="12">
                  <c:v>969200</c:v>
                </c:pt>
                <c:pt idx="13">
                  <c:v>1361000</c:v>
                </c:pt>
                <c:pt idx="14">
                  <c:v>1539700</c:v>
                </c:pt>
              </c:numCache>
            </c:numRef>
          </c:val>
        </c:ser>
        <c:gapWidth val="30"/>
        <c:axId val="29663421"/>
        <c:axId val="65644198"/>
      </c:barChart>
      <c:catAx>
        <c:axId val="29663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44198"/>
        <c:crosses val="autoZero"/>
        <c:auto val="1"/>
        <c:lblOffset val="100"/>
        <c:noMultiLvlLbl val="0"/>
      </c:catAx>
      <c:valAx>
        <c:axId val="65644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MILES DE BALBOAS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6342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2"/>
          <c:y val="0.9275"/>
          <c:w val="0.24775"/>
          <c:h val="0.058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CRÉDITO PÚBLICO VS. INVERSIÓN REALIZADA. 1995-2009.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2775"/>
          <c:w val="0.93175"/>
          <c:h val="0.708"/>
        </c:manualLayout>
      </c:layout>
      <c:barChart>
        <c:barDir val="col"/>
        <c:grouping val="clustered"/>
        <c:varyColors val="0"/>
        <c:ser>
          <c:idx val="0"/>
          <c:order val="0"/>
          <c:tx>
            <c:v>RECURSOS DE CRÉDITO</c:v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'Comparativo Consolidado'!$R$6:$T$7</c:f>
              <c:multiLvlStrCache>
                <c:ptCount val="3"/>
                <c:lvl>
                  <c:pt idx="0">
                    <c:v>2005-2009</c:v>
                  </c:pt>
                  <c:pt idx="1">
                    <c:v>2000-2004</c:v>
                  </c:pt>
                  <c:pt idx="2">
                    <c:v>1995-1999</c:v>
                  </c:pt>
                </c:lvl>
                <c:lvl>
                  <c:pt idx="0">
                    <c:v>TORRIJOS</c:v>
                  </c:pt>
                  <c:pt idx="1">
                    <c:v>MOSCOSO</c:v>
                  </c:pt>
                  <c:pt idx="2">
                    <c:v>BALLADARES</c:v>
                  </c:pt>
                </c:lvl>
              </c:multiLvlStrCache>
            </c:multiLvlStrRef>
          </c:cat>
          <c:val>
            <c:numRef>
              <c:f>'Comparativo Consolidado'!$R$23:$T$23</c:f>
              <c:numCache>
                <c:ptCount val="3"/>
                <c:pt idx="0">
                  <c:v>4586300</c:v>
                </c:pt>
                <c:pt idx="1">
                  <c:v>4299145</c:v>
                </c:pt>
                <c:pt idx="2">
                  <c:v>3096855</c:v>
                </c:pt>
              </c:numCache>
            </c:numRef>
          </c:val>
        </c:ser>
        <c:ser>
          <c:idx val="1"/>
          <c:order val="1"/>
          <c:tx>
            <c:v>INVERSIÓN REALIZADA</c:v>
          </c:tx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'Comparativo Consolidado'!$R$6:$T$7</c:f>
              <c:multiLvlStrCache>
                <c:ptCount val="3"/>
                <c:lvl>
                  <c:pt idx="0">
                    <c:v>2005-2009</c:v>
                  </c:pt>
                  <c:pt idx="1">
                    <c:v>2000-2004</c:v>
                  </c:pt>
                  <c:pt idx="2">
                    <c:v>1995-1999</c:v>
                  </c:pt>
                </c:lvl>
                <c:lvl>
                  <c:pt idx="0">
                    <c:v>TORRIJOS</c:v>
                  </c:pt>
                  <c:pt idx="1">
                    <c:v>MOSCOSO</c:v>
                  </c:pt>
                  <c:pt idx="2">
                    <c:v>BALLADARES</c:v>
                  </c:pt>
                </c:lvl>
              </c:multiLvlStrCache>
            </c:multiLvlStrRef>
          </c:cat>
          <c:val>
            <c:numRef>
              <c:f>'Comparativo Consolidado'!$R$34:$T$34</c:f>
              <c:numCache>
                <c:ptCount val="3"/>
                <c:pt idx="0">
                  <c:v>4989100</c:v>
                </c:pt>
                <c:pt idx="1">
                  <c:v>1996574</c:v>
                </c:pt>
                <c:pt idx="2">
                  <c:v>1285238</c:v>
                </c:pt>
              </c:numCache>
            </c:numRef>
          </c:val>
        </c:ser>
        <c:gapWidth val="30"/>
        <c:axId val="53926871"/>
        <c:axId val="15579792"/>
      </c:barChart>
      <c:catAx>
        <c:axId val="53926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PERÍODOS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79792"/>
        <c:crosses val="autoZero"/>
        <c:auto val="1"/>
        <c:lblOffset val="100"/>
        <c:noMultiLvlLbl val="0"/>
      </c:catAx>
      <c:valAx>
        <c:axId val="15579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MILES DE BALBOAS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268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27"/>
          <c:w val="0.53725"/>
          <c:h val="0.058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INGRESOS CORRIENTES, CAPITAL Y CRÉDITO PÚBLICO. 1995-2009.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4225"/>
          <c:w val="0.9317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INGRESOS CORRIENTES</c:v>
          </c:tx>
          <c:spPr>
            <a:gradFill rotWithShape="1">
              <a:gsLst>
                <a:gs pos="0">
                  <a:srgbClr val="9999FF"/>
                </a:gs>
                <a:gs pos="50000">
                  <a:srgbClr val="464675"/>
                </a:gs>
                <a:gs pos="100000">
                  <a:srgbClr val="99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'Comparativo Consolidado'!$R$6:$T$7</c:f>
              <c:multiLvlStrCache>
                <c:ptCount val="3"/>
                <c:lvl>
                  <c:pt idx="0">
                    <c:v>2005-2009</c:v>
                  </c:pt>
                  <c:pt idx="1">
                    <c:v>2000-2004</c:v>
                  </c:pt>
                  <c:pt idx="2">
                    <c:v>1995-1999</c:v>
                  </c:pt>
                </c:lvl>
                <c:lvl>
                  <c:pt idx="0">
                    <c:v>TORRIJOS</c:v>
                  </c:pt>
                  <c:pt idx="1">
                    <c:v>MOSCOSO</c:v>
                  </c:pt>
                  <c:pt idx="2">
                    <c:v>BALLADARES</c:v>
                  </c:pt>
                </c:lvl>
              </c:multiLvlStrCache>
            </c:multiLvlStrRef>
          </c:cat>
          <c:val>
            <c:numRef>
              <c:f>'Comparativo Consolidado'!$R$9:$T$9</c:f>
              <c:numCache>
                <c:ptCount val="3"/>
                <c:pt idx="0">
                  <c:v>17892100</c:v>
                </c:pt>
                <c:pt idx="1">
                  <c:v>9802827</c:v>
                </c:pt>
                <c:pt idx="2">
                  <c:v>8134480</c:v>
                </c:pt>
              </c:numCache>
            </c:numRef>
          </c:val>
        </c:ser>
        <c:ser>
          <c:idx val="1"/>
          <c:order val="1"/>
          <c:tx>
            <c:v>INGRESOS CAPITAL</c:v>
          </c:tx>
          <c:spPr>
            <a:gradFill rotWithShape="1">
              <a:gsLst>
                <a:gs pos="0">
                  <a:srgbClr val="993366"/>
                </a:gs>
                <a:gs pos="50000">
                  <a:srgbClr val="46172F"/>
                </a:gs>
                <a:gs pos="100000">
                  <a:srgbClr val="99336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'Comparativo Consolidado'!$R$6:$T$7</c:f>
              <c:multiLvlStrCache>
                <c:ptCount val="3"/>
                <c:lvl>
                  <c:pt idx="0">
                    <c:v>2005-2009</c:v>
                  </c:pt>
                  <c:pt idx="1">
                    <c:v>2000-2004</c:v>
                  </c:pt>
                  <c:pt idx="2">
                    <c:v>1995-1999</c:v>
                  </c:pt>
                </c:lvl>
                <c:lvl>
                  <c:pt idx="0">
                    <c:v>TORRIJOS</c:v>
                  </c:pt>
                  <c:pt idx="1">
                    <c:v>MOSCOSO</c:v>
                  </c:pt>
                  <c:pt idx="2">
                    <c:v>BALLADARES</c:v>
                  </c:pt>
                </c:lvl>
              </c:multiLvlStrCache>
            </c:multiLvlStrRef>
          </c:cat>
          <c:val>
            <c:numRef>
              <c:f>'Comparativo Consolidado'!$R$15:$T$15</c:f>
              <c:numCache>
                <c:ptCount val="3"/>
                <c:pt idx="0">
                  <c:v>409000</c:v>
                </c:pt>
                <c:pt idx="1">
                  <c:v>329722</c:v>
                </c:pt>
                <c:pt idx="2">
                  <c:v>362607</c:v>
                </c:pt>
              </c:numCache>
            </c:numRef>
          </c:val>
        </c:ser>
        <c:ser>
          <c:idx val="2"/>
          <c:order val="2"/>
          <c:tx>
            <c:v>CRÉDITO PÚBLICO</c:v>
          </c:tx>
          <c:spPr>
            <a:gradFill rotWithShape="1">
              <a:gsLst>
                <a:gs pos="0">
                  <a:srgbClr val="FFFF99"/>
                </a:gs>
                <a:gs pos="50000">
                  <a:srgbClr val="757546"/>
                </a:gs>
                <a:gs pos="100000">
                  <a:srgbClr val="FFFF99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'Comparativo Consolidado'!$R$6:$T$7</c:f>
              <c:multiLvlStrCache>
                <c:ptCount val="3"/>
                <c:lvl>
                  <c:pt idx="0">
                    <c:v>2005-2009</c:v>
                  </c:pt>
                  <c:pt idx="1">
                    <c:v>2000-2004</c:v>
                  </c:pt>
                  <c:pt idx="2">
                    <c:v>1995-1999</c:v>
                  </c:pt>
                </c:lvl>
                <c:lvl>
                  <c:pt idx="0">
                    <c:v>TORRIJOS</c:v>
                  </c:pt>
                  <c:pt idx="1">
                    <c:v>MOSCOSO</c:v>
                  </c:pt>
                  <c:pt idx="2">
                    <c:v>BALLADARES</c:v>
                  </c:pt>
                </c:lvl>
              </c:multiLvlStrCache>
            </c:multiLvlStrRef>
          </c:cat>
          <c:val>
            <c:numRef>
              <c:f>'Comparativo Consolidado'!$R$23:$T$23</c:f>
              <c:numCache>
                <c:ptCount val="3"/>
                <c:pt idx="0">
                  <c:v>4586300</c:v>
                </c:pt>
                <c:pt idx="1">
                  <c:v>4299145</c:v>
                </c:pt>
                <c:pt idx="2">
                  <c:v>3096855</c:v>
                </c:pt>
              </c:numCache>
            </c:numRef>
          </c:val>
        </c:ser>
        <c:gapWidth val="30"/>
        <c:axId val="6000401"/>
        <c:axId val="54003610"/>
      </c:barChart>
      <c:catAx>
        <c:axId val="6000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PERÍODOS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03610"/>
        <c:crosses val="autoZero"/>
        <c:auto val="1"/>
        <c:lblOffset val="100"/>
        <c:noMultiLvlLbl val="0"/>
      </c:catAx>
      <c:valAx>
        <c:axId val="54003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MILES DE BALBOAS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04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75"/>
          <c:y val="0.91625"/>
          <c:w val="0.65"/>
          <c:h val="0.067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293</xdr:row>
      <xdr:rowOff>0</xdr:rowOff>
    </xdr:from>
    <xdr:to>
      <xdr:col>10</xdr:col>
      <xdr:colOff>695325</xdr:colOff>
      <xdr:row>318</xdr:row>
      <xdr:rowOff>28575</xdr:rowOff>
    </xdr:to>
    <xdr:graphicFrame>
      <xdr:nvGraphicFramePr>
        <xdr:cNvPr id="1" name="Chart 7"/>
        <xdr:cNvGraphicFramePr/>
      </xdr:nvGraphicFramePr>
      <xdr:xfrm>
        <a:off x="295275" y="47444025"/>
        <a:ext cx="98964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372</xdr:row>
      <xdr:rowOff>152400</xdr:rowOff>
    </xdr:from>
    <xdr:to>
      <xdr:col>6</xdr:col>
      <xdr:colOff>704850</xdr:colOff>
      <xdr:row>395</xdr:row>
      <xdr:rowOff>104775</xdr:rowOff>
    </xdr:to>
    <xdr:graphicFrame>
      <xdr:nvGraphicFramePr>
        <xdr:cNvPr id="2" name="Chart 13"/>
        <xdr:cNvGraphicFramePr/>
      </xdr:nvGraphicFramePr>
      <xdr:xfrm>
        <a:off x="352425" y="60388500"/>
        <a:ext cx="672465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398</xdr:row>
      <xdr:rowOff>19050</xdr:rowOff>
    </xdr:from>
    <xdr:to>
      <xdr:col>8</xdr:col>
      <xdr:colOff>695325</xdr:colOff>
      <xdr:row>420</xdr:row>
      <xdr:rowOff>85725</xdr:rowOff>
    </xdr:to>
    <xdr:graphicFrame>
      <xdr:nvGraphicFramePr>
        <xdr:cNvPr id="3" name="Chart 14"/>
        <xdr:cNvGraphicFramePr/>
      </xdr:nvGraphicFramePr>
      <xdr:xfrm>
        <a:off x="95250" y="64465200"/>
        <a:ext cx="8534400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45</xdr:row>
      <xdr:rowOff>38100</xdr:rowOff>
    </xdr:from>
    <xdr:to>
      <xdr:col>13</xdr:col>
      <xdr:colOff>38100</xdr:colOff>
      <xdr:row>64</xdr:row>
      <xdr:rowOff>142875</xdr:rowOff>
    </xdr:to>
    <xdr:graphicFrame>
      <xdr:nvGraphicFramePr>
        <xdr:cNvPr id="4" name="Chart 15"/>
        <xdr:cNvGraphicFramePr/>
      </xdr:nvGraphicFramePr>
      <xdr:xfrm>
        <a:off x="38100" y="7324725"/>
        <a:ext cx="11925300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65</xdr:row>
      <xdr:rowOff>104775</xdr:rowOff>
    </xdr:from>
    <xdr:to>
      <xdr:col>13</xdr:col>
      <xdr:colOff>57150</xdr:colOff>
      <xdr:row>85</xdr:row>
      <xdr:rowOff>114300</xdr:rowOff>
    </xdr:to>
    <xdr:graphicFrame>
      <xdr:nvGraphicFramePr>
        <xdr:cNvPr id="5" name="Chart 16"/>
        <xdr:cNvGraphicFramePr/>
      </xdr:nvGraphicFramePr>
      <xdr:xfrm>
        <a:off x="66675" y="10629900"/>
        <a:ext cx="11915775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86</xdr:row>
      <xdr:rowOff>152400</xdr:rowOff>
    </xdr:from>
    <xdr:to>
      <xdr:col>13</xdr:col>
      <xdr:colOff>0</xdr:colOff>
      <xdr:row>106</xdr:row>
      <xdr:rowOff>28575</xdr:rowOff>
    </xdr:to>
    <xdr:graphicFrame>
      <xdr:nvGraphicFramePr>
        <xdr:cNvPr id="6" name="Chart 17"/>
        <xdr:cNvGraphicFramePr/>
      </xdr:nvGraphicFramePr>
      <xdr:xfrm>
        <a:off x="66675" y="14077950"/>
        <a:ext cx="11858625" cy="3114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66675</xdr:colOff>
      <xdr:row>108</xdr:row>
      <xdr:rowOff>85725</xdr:rowOff>
    </xdr:from>
    <xdr:to>
      <xdr:col>13</xdr:col>
      <xdr:colOff>0</xdr:colOff>
      <xdr:row>130</xdr:row>
      <xdr:rowOff>47625</xdr:rowOff>
    </xdr:to>
    <xdr:graphicFrame>
      <xdr:nvGraphicFramePr>
        <xdr:cNvPr id="7" name="Chart 18"/>
        <xdr:cNvGraphicFramePr/>
      </xdr:nvGraphicFramePr>
      <xdr:xfrm>
        <a:off x="66675" y="17573625"/>
        <a:ext cx="11858625" cy="3524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142875</xdr:colOff>
      <xdr:row>108</xdr:row>
      <xdr:rowOff>85725</xdr:rowOff>
    </xdr:from>
    <xdr:to>
      <xdr:col>20</xdr:col>
      <xdr:colOff>285750</xdr:colOff>
      <xdr:row>130</xdr:row>
      <xdr:rowOff>28575</xdr:rowOff>
    </xdr:to>
    <xdr:graphicFrame>
      <xdr:nvGraphicFramePr>
        <xdr:cNvPr id="8" name="Chart 19"/>
        <xdr:cNvGraphicFramePr/>
      </xdr:nvGraphicFramePr>
      <xdr:xfrm>
        <a:off x="12068175" y="17573625"/>
        <a:ext cx="6229350" cy="3505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161925</xdr:colOff>
      <xdr:row>86</xdr:row>
      <xdr:rowOff>152400</xdr:rowOff>
    </xdr:from>
    <xdr:to>
      <xdr:col>20</xdr:col>
      <xdr:colOff>304800</xdr:colOff>
      <xdr:row>105</xdr:row>
      <xdr:rowOff>142875</xdr:rowOff>
    </xdr:to>
    <xdr:graphicFrame>
      <xdr:nvGraphicFramePr>
        <xdr:cNvPr id="9" name="Chart 20"/>
        <xdr:cNvGraphicFramePr/>
      </xdr:nvGraphicFramePr>
      <xdr:xfrm>
        <a:off x="12087225" y="14077950"/>
        <a:ext cx="6229350" cy="3067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180975</xdr:colOff>
      <xdr:row>45</xdr:row>
      <xdr:rowOff>38100</xdr:rowOff>
    </xdr:from>
    <xdr:to>
      <xdr:col>20</xdr:col>
      <xdr:colOff>323850</xdr:colOff>
      <xdr:row>64</xdr:row>
      <xdr:rowOff>142875</xdr:rowOff>
    </xdr:to>
    <xdr:graphicFrame>
      <xdr:nvGraphicFramePr>
        <xdr:cNvPr id="10" name="Chart 21"/>
        <xdr:cNvGraphicFramePr/>
      </xdr:nvGraphicFramePr>
      <xdr:xfrm>
        <a:off x="12106275" y="7324725"/>
        <a:ext cx="6229350" cy="3181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13</xdr:col>
      <xdr:colOff>219075</xdr:colOff>
      <xdr:row>65</xdr:row>
      <xdr:rowOff>114300</xdr:rowOff>
    </xdr:from>
    <xdr:to>
      <xdr:col>20</xdr:col>
      <xdr:colOff>361950</xdr:colOff>
      <xdr:row>85</xdr:row>
      <xdr:rowOff>76200</xdr:rowOff>
    </xdr:to>
    <xdr:graphicFrame>
      <xdr:nvGraphicFramePr>
        <xdr:cNvPr id="11" name="Chart 22"/>
        <xdr:cNvGraphicFramePr/>
      </xdr:nvGraphicFramePr>
      <xdr:xfrm>
        <a:off x="12144375" y="10639425"/>
        <a:ext cx="6229350" cy="3200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76200</xdr:colOff>
      <xdr:row>132</xdr:row>
      <xdr:rowOff>28575</xdr:rowOff>
    </xdr:from>
    <xdr:to>
      <xdr:col>13</xdr:col>
      <xdr:colOff>0</xdr:colOff>
      <xdr:row>152</xdr:row>
      <xdr:rowOff>123825</xdr:rowOff>
    </xdr:to>
    <xdr:graphicFrame>
      <xdr:nvGraphicFramePr>
        <xdr:cNvPr id="12" name="Chart 23"/>
        <xdr:cNvGraphicFramePr/>
      </xdr:nvGraphicFramePr>
      <xdr:xfrm>
        <a:off x="76200" y="21402675"/>
        <a:ext cx="11849100" cy="33337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</xdr:col>
      <xdr:colOff>104775</xdr:colOff>
      <xdr:row>132</xdr:row>
      <xdr:rowOff>38100</xdr:rowOff>
    </xdr:from>
    <xdr:to>
      <xdr:col>20</xdr:col>
      <xdr:colOff>247650</xdr:colOff>
      <xdr:row>152</xdr:row>
      <xdr:rowOff>85725</xdr:rowOff>
    </xdr:to>
    <xdr:graphicFrame>
      <xdr:nvGraphicFramePr>
        <xdr:cNvPr id="13" name="Chart 24"/>
        <xdr:cNvGraphicFramePr/>
      </xdr:nvGraphicFramePr>
      <xdr:xfrm>
        <a:off x="12030075" y="21412200"/>
        <a:ext cx="6229350" cy="32861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85725</xdr:colOff>
      <xdr:row>153</xdr:row>
      <xdr:rowOff>142875</xdr:rowOff>
    </xdr:from>
    <xdr:to>
      <xdr:col>13</xdr:col>
      <xdr:colOff>0</xdr:colOff>
      <xdr:row>174</xdr:row>
      <xdr:rowOff>114300</xdr:rowOff>
    </xdr:to>
    <xdr:graphicFrame>
      <xdr:nvGraphicFramePr>
        <xdr:cNvPr id="14" name="Chart 25"/>
        <xdr:cNvGraphicFramePr/>
      </xdr:nvGraphicFramePr>
      <xdr:xfrm>
        <a:off x="85725" y="24917400"/>
        <a:ext cx="11839575" cy="3371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13</xdr:col>
      <xdr:colOff>123825</xdr:colOff>
      <xdr:row>153</xdr:row>
      <xdr:rowOff>152400</xdr:rowOff>
    </xdr:from>
    <xdr:to>
      <xdr:col>20</xdr:col>
      <xdr:colOff>266700</xdr:colOff>
      <xdr:row>174</xdr:row>
      <xdr:rowOff>66675</xdr:rowOff>
    </xdr:to>
    <xdr:graphicFrame>
      <xdr:nvGraphicFramePr>
        <xdr:cNvPr id="15" name="Chart 26"/>
        <xdr:cNvGraphicFramePr/>
      </xdr:nvGraphicFramePr>
      <xdr:xfrm>
        <a:off x="12049125" y="24926925"/>
        <a:ext cx="6229350" cy="3314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85725</xdr:colOff>
      <xdr:row>175</xdr:row>
      <xdr:rowOff>142875</xdr:rowOff>
    </xdr:from>
    <xdr:to>
      <xdr:col>13</xdr:col>
      <xdr:colOff>0</xdr:colOff>
      <xdr:row>196</xdr:row>
      <xdr:rowOff>57150</xdr:rowOff>
    </xdr:to>
    <xdr:graphicFrame>
      <xdr:nvGraphicFramePr>
        <xdr:cNvPr id="16" name="Chart 27"/>
        <xdr:cNvGraphicFramePr/>
      </xdr:nvGraphicFramePr>
      <xdr:xfrm>
        <a:off x="85725" y="28479750"/>
        <a:ext cx="11839575" cy="33147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13</xdr:col>
      <xdr:colOff>142875</xdr:colOff>
      <xdr:row>175</xdr:row>
      <xdr:rowOff>114300</xdr:rowOff>
    </xdr:from>
    <xdr:to>
      <xdr:col>20</xdr:col>
      <xdr:colOff>285750</xdr:colOff>
      <xdr:row>195</xdr:row>
      <xdr:rowOff>114300</xdr:rowOff>
    </xdr:to>
    <xdr:graphicFrame>
      <xdr:nvGraphicFramePr>
        <xdr:cNvPr id="17" name="Chart 28"/>
        <xdr:cNvGraphicFramePr/>
      </xdr:nvGraphicFramePr>
      <xdr:xfrm>
        <a:off x="12068175" y="28451175"/>
        <a:ext cx="6229350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142875</xdr:colOff>
      <xdr:row>197</xdr:row>
      <xdr:rowOff>123825</xdr:rowOff>
    </xdr:from>
    <xdr:to>
      <xdr:col>12</xdr:col>
      <xdr:colOff>733425</xdr:colOff>
      <xdr:row>218</xdr:row>
      <xdr:rowOff>19050</xdr:rowOff>
    </xdr:to>
    <xdr:graphicFrame>
      <xdr:nvGraphicFramePr>
        <xdr:cNvPr id="18" name="Chart 29"/>
        <xdr:cNvGraphicFramePr/>
      </xdr:nvGraphicFramePr>
      <xdr:xfrm>
        <a:off x="142875" y="32023050"/>
        <a:ext cx="11649075" cy="32956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13</xdr:col>
      <xdr:colOff>161925</xdr:colOff>
      <xdr:row>198</xdr:row>
      <xdr:rowOff>9525</xdr:rowOff>
    </xdr:from>
    <xdr:to>
      <xdr:col>20</xdr:col>
      <xdr:colOff>257175</xdr:colOff>
      <xdr:row>218</xdr:row>
      <xdr:rowOff>47625</xdr:rowOff>
    </xdr:to>
    <xdr:graphicFrame>
      <xdr:nvGraphicFramePr>
        <xdr:cNvPr id="19" name="Chart 30"/>
        <xdr:cNvGraphicFramePr/>
      </xdr:nvGraphicFramePr>
      <xdr:xfrm>
        <a:off x="12087225" y="32070675"/>
        <a:ext cx="6181725" cy="3276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="75" zoomScaleNormal="75" workbookViewId="0" topLeftCell="G1">
      <selection activeCell="B43" sqref="B43"/>
    </sheetView>
  </sheetViews>
  <sheetFormatPr defaultColWidth="11.421875" defaultRowHeight="12.75"/>
  <cols>
    <col min="1" max="1" width="37.00390625" style="0" customWidth="1"/>
    <col min="2" max="12" width="11.7109375" style="0" customWidth="1"/>
    <col min="13" max="18" width="13.00390625" style="0" customWidth="1"/>
    <col min="19" max="19" width="13.421875" style="0" customWidth="1"/>
    <col min="20" max="20" width="12.8515625" style="0" customWidth="1"/>
  </cols>
  <sheetData>
    <row r="1" spans="1:16" ht="12.75">
      <c r="A1" s="2"/>
      <c r="B1" s="2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1" t="s">
        <v>0</v>
      </c>
      <c r="B3" s="1"/>
      <c r="C3" s="1" t="s">
        <v>27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1"/>
      <c r="B4" s="1"/>
      <c r="C4" s="1" t="s">
        <v>28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0" ht="12.75">
      <c r="A6" s="18"/>
      <c r="B6" s="3" t="s">
        <v>4</v>
      </c>
      <c r="C6" s="3" t="s">
        <v>4</v>
      </c>
      <c r="D6" s="3" t="s">
        <v>4</v>
      </c>
      <c r="E6" s="3" t="s">
        <v>4</v>
      </c>
      <c r="F6" s="3" t="s">
        <v>4</v>
      </c>
      <c r="G6" s="3" t="s">
        <v>4</v>
      </c>
      <c r="H6" s="3" t="s">
        <v>4</v>
      </c>
      <c r="I6" s="3" t="s">
        <v>4</v>
      </c>
      <c r="J6" s="3" t="s">
        <v>4</v>
      </c>
      <c r="K6" s="3" t="s">
        <v>4</v>
      </c>
      <c r="L6" s="3" t="s">
        <v>4</v>
      </c>
      <c r="M6" s="3" t="s">
        <v>4</v>
      </c>
      <c r="N6" s="3" t="s">
        <v>4</v>
      </c>
      <c r="O6" s="3" t="s">
        <v>4</v>
      </c>
      <c r="P6" s="3" t="s">
        <v>4</v>
      </c>
      <c r="Q6" s="19" t="s">
        <v>29</v>
      </c>
      <c r="R6" s="19" t="s">
        <v>40</v>
      </c>
      <c r="S6" s="19" t="s">
        <v>41</v>
      </c>
      <c r="T6" s="19" t="s">
        <v>42</v>
      </c>
    </row>
    <row r="7" spans="1:20" ht="12.75">
      <c r="A7" s="19" t="s">
        <v>19</v>
      </c>
      <c r="B7" s="19">
        <v>1995</v>
      </c>
      <c r="C7" s="19">
        <v>1996</v>
      </c>
      <c r="D7" s="19">
        <v>1997</v>
      </c>
      <c r="E7" s="19">
        <v>1998</v>
      </c>
      <c r="F7" s="19">
        <v>1999</v>
      </c>
      <c r="G7" s="19">
        <v>2000</v>
      </c>
      <c r="H7" s="19">
        <v>2001</v>
      </c>
      <c r="I7" s="19">
        <v>2002</v>
      </c>
      <c r="J7" s="19">
        <v>2003</v>
      </c>
      <c r="K7" s="19">
        <v>2004</v>
      </c>
      <c r="L7" s="19">
        <v>2005</v>
      </c>
      <c r="M7" s="19">
        <v>2006</v>
      </c>
      <c r="N7" s="19">
        <v>2007</v>
      </c>
      <c r="O7" s="19">
        <v>2008</v>
      </c>
      <c r="P7" s="19">
        <v>2009</v>
      </c>
      <c r="Q7" s="19" t="s">
        <v>5</v>
      </c>
      <c r="R7" s="19" t="s">
        <v>30</v>
      </c>
      <c r="S7" s="19" t="s">
        <v>31</v>
      </c>
      <c r="T7" s="19" t="s">
        <v>32</v>
      </c>
    </row>
    <row r="8" spans="1:20" ht="12.75">
      <c r="A8" s="4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23"/>
      <c r="R8" s="23"/>
      <c r="S8" s="8"/>
      <c r="T8" s="8"/>
    </row>
    <row r="9" spans="1:20" ht="12.75">
      <c r="A9" s="6" t="s">
        <v>1</v>
      </c>
      <c r="B9" s="7">
        <f aca="true" t="shared" si="0" ref="B9:P9">SUM(B10:B14)</f>
        <v>1470389</v>
      </c>
      <c r="C9" s="7">
        <f t="shared" si="0"/>
        <v>1516700</v>
      </c>
      <c r="D9" s="7">
        <f t="shared" si="0"/>
        <v>1575146</v>
      </c>
      <c r="E9" s="7">
        <f t="shared" si="0"/>
        <v>1663286</v>
      </c>
      <c r="F9" s="7">
        <f t="shared" si="0"/>
        <v>1908959</v>
      </c>
      <c r="G9" s="7">
        <f t="shared" si="0"/>
        <v>1933397</v>
      </c>
      <c r="H9" s="7">
        <f t="shared" si="0"/>
        <v>1951067</v>
      </c>
      <c r="I9" s="7">
        <f t="shared" si="0"/>
        <v>1964663</v>
      </c>
      <c r="J9" s="7">
        <f t="shared" si="0"/>
        <v>1945100</v>
      </c>
      <c r="K9" s="7">
        <f t="shared" si="0"/>
        <v>2008600</v>
      </c>
      <c r="L9" s="7">
        <f t="shared" si="0"/>
        <v>2328200</v>
      </c>
      <c r="M9" s="7">
        <f t="shared" si="0"/>
        <v>3158000</v>
      </c>
      <c r="N9" s="7">
        <f t="shared" si="0"/>
        <v>3682100</v>
      </c>
      <c r="O9" s="7">
        <f t="shared" si="0"/>
        <v>4390000</v>
      </c>
      <c r="P9" s="7">
        <f t="shared" si="0"/>
        <v>4333800</v>
      </c>
      <c r="Q9" s="36">
        <f>SUM(B9:P9)</f>
        <v>35829407</v>
      </c>
      <c r="R9" s="20">
        <f>SUM(L9:P9)</f>
        <v>17892100</v>
      </c>
      <c r="S9" s="20">
        <f>SUM(G9:K9)</f>
        <v>9802827</v>
      </c>
      <c r="T9" s="20">
        <f>SUM(B9:F9)</f>
        <v>8134480</v>
      </c>
    </row>
    <row r="10" spans="1:20" ht="12.75">
      <c r="A10" s="8" t="s">
        <v>7</v>
      </c>
      <c r="B10" s="9">
        <v>989012</v>
      </c>
      <c r="C10" s="9">
        <v>983755</v>
      </c>
      <c r="D10" s="9">
        <v>1083597</v>
      </c>
      <c r="E10" s="9">
        <v>1104138</v>
      </c>
      <c r="F10" s="9">
        <v>1211199</v>
      </c>
      <c r="G10" s="9">
        <v>1120114</v>
      </c>
      <c r="H10" s="9">
        <v>1035617</v>
      </c>
      <c r="I10" s="9">
        <v>1050712</v>
      </c>
      <c r="J10" s="9">
        <v>1163100</v>
      </c>
      <c r="K10" s="9">
        <v>1245800</v>
      </c>
      <c r="L10" s="9">
        <v>1378700</v>
      </c>
      <c r="M10" s="9">
        <v>1813500</v>
      </c>
      <c r="N10" s="9">
        <v>2132800</v>
      </c>
      <c r="O10" s="9">
        <v>2484600</v>
      </c>
      <c r="P10" s="9">
        <v>2739400</v>
      </c>
      <c r="Q10" s="36">
        <f aca="true" t="shared" si="1" ref="Q10:Q43">SUM(B10:P10)</f>
        <v>21536044</v>
      </c>
      <c r="R10" s="20">
        <f aca="true" t="shared" si="2" ref="R10:R43">SUM(L10:P10)</f>
        <v>10549000</v>
      </c>
      <c r="S10" s="20">
        <f>SUM(G10:K10)</f>
        <v>5615343</v>
      </c>
      <c r="T10" s="20">
        <f>SUM(B10:F10)</f>
        <v>5371701</v>
      </c>
    </row>
    <row r="11" spans="1:20" ht="12.75">
      <c r="A11" s="8" t="s">
        <v>8</v>
      </c>
      <c r="B11" s="9">
        <v>481189</v>
      </c>
      <c r="C11" s="9">
        <v>508113</v>
      </c>
      <c r="D11" s="9">
        <v>445215</v>
      </c>
      <c r="E11" s="9">
        <v>487383</v>
      </c>
      <c r="F11" s="9">
        <v>575530</v>
      </c>
      <c r="G11" s="9">
        <v>669529</v>
      </c>
      <c r="H11" s="9">
        <v>655210</v>
      </c>
      <c r="I11" s="9">
        <v>752830</v>
      </c>
      <c r="J11" s="9">
        <v>695600</v>
      </c>
      <c r="K11" s="9">
        <v>645700</v>
      </c>
      <c r="L11" s="9">
        <v>840700</v>
      </c>
      <c r="M11" s="9">
        <v>1245800</v>
      </c>
      <c r="N11" s="9">
        <v>1427300</v>
      </c>
      <c r="O11" s="9">
        <v>1779300</v>
      </c>
      <c r="P11" s="9">
        <v>1433700</v>
      </c>
      <c r="Q11" s="36">
        <f t="shared" si="1"/>
        <v>12643099</v>
      </c>
      <c r="R11" s="20">
        <f t="shared" si="2"/>
        <v>6726800</v>
      </c>
      <c r="S11" s="20">
        <f>SUM(G11:K11)</f>
        <v>3418869</v>
      </c>
      <c r="T11" s="20">
        <f>SUM(B11:F11)</f>
        <v>2497430</v>
      </c>
    </row>
    <row r="12" spans="1:20" ht="12.75">
      <c r="A12" s="8" t="s">
        <v>9</v>
      </c>
      <c r="B12" s="9">
        <v>188</v>
      </c>
      <c r="C12" s="9">
        <v>24832</v>
      </c>
      <c r="D12" s="9">
        <v>46334</v>
      </c>
      <c r="E12" s="9">
        <v>71765</v>
      </c>
      <c r="F12" s="9">
        <v>122230</v>
      </c>
      <c r="G12" s="9">
        <v>143754</v>
      </c>
      <c r="H12" s="9">
        <v>260240</v>
      </c>
      <c r="I12" s="9">
        <v>161121</v>
      </c>
      <c r="J12" s="9">
        <v>86400</v>
      </c>
      <c r="K12" s="9">
        <v>117100</v>
      </c>
      <c r="L12" s="9">
        <v>83000</v>
      </c>
      <c r="M12" s="9">
        <v>62700</v>
      </c>
      <c r="N12" s="9">
        <v>89200</v>
      </c>
      <c r="O12" s="9">
        <v>86600</v>
      </c>
      <c r="P12" s="9">
        <v>117100</v>
      </c>
      <c r="Q12" s="36">
        <f t="shared" si="1"/>
        <v>1472564</v>
      </c>
      <c r="R12" s="20">
        <f t="shared" si="2"/>
        <v>438600</v>
      </c>
      <c r="S12" s="20">
        <f>SUM(G12:K12)</f>
        <v>768615</v>
      </c>
      <c r="T12" s="20">
        <f>SUM(B12:F12)</f>
        <v>265349</v>
      </c>
    </row>
    <row r="13" spans="1:20" ht="12.75">
      <c r="A13" s="8" t="s">
        <v>33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>
        <v>25800</v>
      </c>
      <c r="M13" s="9">
        <v>36000</v>
      </c>
      <c r="N13" s="9">
        <v>32800</v>
      </c>
      <c r="O13" s="9">
        <v>39500</v>
      </c>
      <c r="P13" s="9">
        <v>43600</v>
      </c>
      <c r="Q13" s="36">
        <f t="shared" si="1"/>
        <v>177700</v>
      </c>
      <c r="R13" s="20">
        <f t="shared" si="2"/>
        <v>177700</v>
      </c>
      <c r="S13" s="20"/>
      <c r="T13" s="20"/>
    </row>
    <row r="14" spans="1:20" ht="12.7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32"/>
      <c r="R14" s="7"/>
      <c r="S14" s="7"/>
      <c r="T14" s="20"/>
    </row>
    <row r="15" spans="1:20" ht="12.75">
      <c r="A15" s="6" t="s">
        <v>2</v>
      </c>
      <c r="B15" s="7">
        <f aca="true" t="shared" si="3" ref="B15:P15">SUM(B16:B17)</f>
        <v>54075</v>
      </c>
      <c r="C15" s="7">
        <f t="shared" si="3"/>
        <v>38082</v>
      </c>
      <c r="D15" s="7">
        <f t="shared" si="3"/>
        <v>90936</v>
      </c>
      <c r="E15" s="7">
        <f t="shared" si="3"/>
        <v>140428</v>
      </c>
      <c r="F15" s="7">
        <f t="shared" si="3"/>
        <v>39086</v>
      </c>
      <c r="G15" s="7">
        <f t="shared" si="3"/>
        <v>37088</v>
      </c>
      <c r="H15" s="7">
        <f t="shared" si="3"/>
        <v>101103</v>
      </c>
      <c r="I15" s="7">
        <f t="shared" si="3"/>
        <v>46631</v>
      </c>
      <c r="J15" s="7">
        <f t="shared" si="3"/>
        <v>58900</v>
      </c>
      <c r="K15" s="7">
        <f t="shared" si="3"/>
        <v>86000</v>
      </c>
      <c r="L15" s="7">
        <f t="shared" si="3"/>
        <v>106700</v>
      </c>
      <c r="M15" s="7">
        <f t="shared" si="3"/>
        <v>82900</v>
      </c>
      <c r="N15" s="7">
        <f t="shared" si="3"/>
        <v>65800</v>
      </c>
      <c r="O15" s="7">
        <f t="shared" si="3"/>
        <v>104600</v>
      </c>
      <c r="P15" s="7">
        <f t="shared" si="3"/>
        <v>49000</v>
      </c>
      <c r="Q15" s="36">
        <f t="shared" si="1"/>
        <v>1101329</v>
      </c>
      <c r="R15" s="20">
        <f t="shared" si="2"/>
        <v>409000</v>
      </c>
      <c r="S15" s="20">
        <f>SUM(G15:K15)</f>
        <v>329722</v>
      </c>
      <c r="T15" s="20">
        <f>SUM(B15:F15)</f>
        <v>362607</v>
      </c>
    </row>
    <row r="16" spans="1:20" ht="12.75">
      <c r="A16" s="10" t="s">
        <v>3</v>
      </c>
      <c r="B16" s="9">
        <v>45596</v>
      </c>
      <c r="C16" s="9">
        <v>33532</v>
      </c>
      <c r="D16" s="9">
        <v>27432</v>
      </c>
      <c r="E16" s="9">
        <v>68111</v>
      </c>
      <c r="F16" s="9">
        <v>32286</v>
      </c>
      <c r="G16" s="9">
        <v>19262</v>
      </c>
      <c r="H16" s="9">
        <v>77566</v>
      </c>
      <c r="I16" s="9">
        <v>37709</v>
      </c>
      <c r="J16" s="9">
        <v>56000</v>
      </c>
      <c r="K16" s="9">
        <v>85600</v>
      </c>
      <c r="L16" s="9">
        <v>90900</v>
      </c>
      <c r="M16" s="9">
        <v>67700</v>
      </c>
      <c r="N16" s="9">
        <v>22100</v>
      </c>
      <c r="O16" s="9">
        <v>21400</v>
      </c>
      <c r="P16" s="9">
        <v>17400</v>
      </c>
      <c r="Q16" s="36">
        <f t="shared" si="1"/>
        <v>702594</v>
      </c>
      <c r="R16" s="20">
        <f t="shared" si="2"/>
        <v>219500</v>
      </c>
      <c r="S16" s="20">
        <f>SUM(G16:K16)</f>
        <v>276137</v>
      </c>
      <c r="T16" s="20">
        <f>SUM(B16:F16)</f>
        <v>206957</v>
      </c>
    </row>
    <row r="17" spans="1:20" ht="12.75">
      <c r="A17" s="8" t="s">
        <v>10</v>
      </c>
      <c r="B17" s="9">
        <v>8479</v>
      </c>
      <c r="C17" s="9">
        <v>4550</v>
      </c>
      <c r="D17" s="9">
        <v>63504</v>
      </c>
      <c r="E17" s="9">
        <v>72317</v>
      </c>
      <c r="F17" s="9">
        <v>6800</v>
      </c>
      <c r="G17" s="9">
        <v>17826</v>
      </c>
      <c r="H17" s="9">
        <v>23537</v>
      </c>
      <c r="I17" s="9">
        <v>8922</v>
      </c>
      <c r="J17" s="9">
        <v>2900</v>
      </c>
      <c r="K17" s="9">
        <v>400</v>
      </c>
      <c r="L17" s="9">
        <v>15800</v>
      </c>
      <c r="M17" s="9">
        <v>15200</v>
      </c>
      <c r="N17" s="9">
        <v>43700</v>
      </c>
      <c r="O17" s="9">
        <v>83200</v>
      </c>
      <c r="P17" s="9">
        <v>31600</v>
      </c>
      <c r="Q17" s="36">
        <f t="shared" si="1"/>
        <v>398735</v>
      </c>
      <c r="R17" s="20">
        <f t="shared" si="2"/>
        <v>189500</v>
      </c>
      <c r="S17" s="20">
        <f>SUM(G17:K17)</f>
        <v>53585</v>
      </c>
      <c r="T17" s="20">
        <f>SUM(B17:F17)</f>
        <v>155650</v>
      </c>
    </row>
    <row r="18" spans="1:20" ht="12.75">
      <c r="A18" s="11" t="s">
        <v>34</v>
      </c>
      <c r="B18" s="7">
        <f aca="true" t="shared" si="4" ref="B18:N18">B9+B15</f>
        <v>1524464</v>
      </c>
      <c r="C18" s="7">
        <f t="shared" si="4"/>
        <v>1554782</v>
      </c>
      <c r="D18" s="7">
        <f t="shared" si="4"/>
        <v>1666082</v>
      </c>
      <c r="E18" s="7">
        <f t="shared" si="4"/>
        <v>1803714</v>
      </c>
      <c r="F18" s="7">
        <f t="shared" si="4"/>
        <v>1948045</v>
      </c>
      <c r="G18" s="7">
        <f t="shared" si="4"/>
        <v>1970485</v>
      </c>
      <c r="H18" s="7">
        <f t="shared" si="4"/>
        <v>2052170</v>
      </c>
      <c r="I18" s="7">
        <f t="shared" si="4"/>
        <v>2011294</v>
      </c>
      <c r="J18" s="7">
        <f t="shared" si="4"/>
        <v>2004000</v>
      </c>
      <c r="K18" s="7">
        <f t="shared" si="4"/>
        <v>2094600</v>
      </c>
      <c r="L18" s="7">
        <f t="shared" si="4"/>
        <v>2434900</v>
      </c>
      <c r="M18" s="7">
        <f t="shared" si="4"/>
        <v>3240900</v>
      </c>
      <c r="N18" s="7">
        <f t="shared" si="4"/>
        <v>3747900</v>
      </c>
      <c r="O18" s="7">
        <f>O9+O15</f>
        <v>4494600</v>
      </c>
      <c r="P18" s="7">
        <f>P9+P15</f>
        <v>4382800</v>
      </c>
      <c r="Q18" s="36">
        <f t="shared" si="1"/>
        <v>36930736</v>
      </c>
      <c r="R18" s="20">
        <f t="shared" si="2"/>
        <v>18301100</v>
      </c>
      <c r="S18" s="20">
        <f>SUM(G18:K18)</f>
        <v>10132549</v>
      </c>
      <c r="T18" s="20">
        <f>SUM(B18:F18)</f>
        <v>8497087</v>
      </c>
    </row>
    <row r="19" spans="1:20" ht="12.7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32"/>
      <c r="R19" s="7"/>
      <c r="S19" s="7"/>
      <c r="T19" s="7"/>
    </row>
    <row r="20" spans="1:20" ht="12.75">
      <c r="A20" s="6" t="s">
        <v>35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32"/>
      <c r="R20" s="7"/>
      <c r="S20" s="7"/>
      <c r="T20" s="7"/>
    </row>
    <row r="21" spans="1:20" ht="12.75">
      <c r="A21" s="8" t="s">
        <v>11</v>
      </c>
      <c r="B21" s="9">
        <v>21736</v>
      </c>
      <c r="C21" s="9">
        <v>197179</v>
      </c>
      <c r="D21" s="9">
        <v>297428</v>
      </c>
      <c r="E21" s="9">
        <v>269727</v>
      </c>
      <c r="F21" s="9">
        <v>220357</v>
      </c>
      <c r="G21" s="9">
        <v>246128</v>
      </c>
      <c r="H21" s="9">
        <v>81055</v>
      </c>
      <c r="I21" s="9">
        <v>260608</v>
      </c>
      <c r="J21" s="9">
        <v>346700</v>
      </c>
      <c r="K21" s="9">
        <v>705300</v>
      </c>
      <c r="L21" s="9">
        <v>321000</v>
      </c>
      <c r="M21" s="9">
        <v>19200</v>
      </c>
      <c r="N21" s="9">
        <v>45600</v>
      </c>
      <c r="O21" s="9">
        <v>11600</v>
      </c>
      <c r="P21" s="9">
        <v>206800</v>
      </c>
      <c r="Q21" s="36">
        <f t="shared" si="1"/>
        <v>3250418</v>
      </c>
      <c r="R21" s="20">
        <f t="shared" si="2"/>
        <v>604200</v>
      </c>
      <c r="S21" s="28">
        <f>SUM(G21:K21)</f>
        <v>1639791</v>
      </c>
      <c r="T21" s="28">
        <f>SUM(B21:F21)</f>
        <v>1006427</v>
      </c>
    </row>
    <row r="22" spans="1:20" ht="12.75">
      <c r="A22" s="8" t="s">
        <v>12</v>
      </c>
      <c r="B22" s="9">
        <v>149724</v>
      </c>
      <c r="C22" s="9">
        <v>275695</v>
      </c>
      <c r="D22" s="9">
        <v>709025</v>
      </c>
      <c r="E22" s="9">
        <v>571144</v>
      </c>
      <c r="F22" s="9">
        <v>384840</v>
      </c>
      <c r="G22" s="9">
        <v>397700</v>
      </c>
      <c r="H22" s="9">
        <v>712922</v>
      </c>
      <c r="I22" s="9">
        <v>764432</v>
      </c>
      <c r="J22" s="9">
        <v>363100</v>
      </c>
      <c r="K22" s="9">
        <v>421200</v>
      </c>
      <c r="L22" s="9">
        <v>660000</v>
      </c>
      <c r="M22" s="9">
        <v>431800</v>
      </c>
      <c r="N22" s="9">
        <v>588200</v>
      </c>
      <c r="O22" s="9">
        <v>493600</v>
      </c>
      <c r="P22" s="9">
        <v>1808500</v>
      </c>
      <c r="Q22" s="36">
        <f t="shared" si="1"/>
        <v>8731882</v>
      </c>
      <c r="R22" s="20">
        <f t="shared" si="2"/>
        <v>3982100</v>
      </c>
      <c r="S22" s="28">
        <f>SUM(G22:K22)</f>
        <v>2659354</v>
      </c>
      <c r="T22" s="28">
        <f>SUM(B22:F22)</f>
        <v>2090428</v>
      </c>
    </row>
    <row r="23" spans="1:20" ht="12.75">
      <c r="A23" s="11" t="s">
        <v>36</v>
      </c>
      <c r="B23" s="7">
        <f aca="true" t="shared" si="5" ref="B23:H23">SUM(B21:B22)</f>
        <v>171460</v>
      </c>
      <c r="C23" s="7">
        <f t="shared" si="5"/>
        <v>472874</v>
      </c>
      <c r="D23" s="7">
        <f t="shared" si="5"/>
        <v>1006453</v>
      </c>
      <c r="E23" s="7">
        <f t="shared" si="5"/>
        <v>840871</v>
      </c>
      <c r="F23" s="7">
        <f t="shared" si="5"/>
        <v>605197</v>
      </c>
      <c r="G23" s="7">
        <f t="shared" si="5"/>
        <v>643828</v>
      </c>
      <c r="H23" s="7">
        <f t="shared" si="5"/>
        <v>793977</v>
      </c>
      <c r="I23" s="7">
        <f>I21+I22</f>
        <v>1025040</v>
      </c>
      <c r="J23" s="7">
        <f aca="true" t="shared" si="6" ref="J23:P23">SUM(J21:J22)</f>
        <v>709800</v>
      </c>
      <c r="K23" s="7">
        <f t="shared" si="6"/>
        <v>1126500</v>
      </c>
      <c r="L23" s="7">
        <f t="shared" si="6"/>
        <v>981000</v>
      </c>
      <c r="M23" s="7">
        <f>SUM(M21:M22)</f>
        <v>451000</v>
      </c>
      <c r="N23" s="7">
        <f>SUM(N21:N22)</f>
        <v>633800</v>
      </c>
      <c r="O23" s="7">
        <f t="shared" si="6"/>
        <v>505200</v>
      </c>
      <c r="P23" s="7">
        <f t="shared" si="6"/>
        <v>2015300</v>
      </c>
      <c r="Q23" s="36">
        <f t="shared" si="1"/>
        <v>11982300</v>
      </c>
      <c r="R23" s="20">
        <f t="shared" si="2"/>
        <v>4586300</v>
      </c>
      <c r="S23" s="28">
        <f>SUM(G23:K23)</f>
        <v>4299145</v>
      </c>
      <c r="T23" s="28">
        <f>SUM(B23:F23)</f>
        <v>3096855</v>
      </c>
    </row>
    <row r="24" spans="1:20" ht="12.75">
      <c r="A24" s="11" t="s">
        <v>37</v>
      </c>
      <c r="B24" s="7">
        <v>33551</v>
      </c>
      <c r="C24" s="7">
        <v>57011</v>
      </c>
      <c r="D24" s="7">
        <v>18725</v>
      </c>
      <c r="E24" s="7">
        <v>81689</v>
      </c>
      <c r="F24" s="7">
        <v>16998</v>
      </c>
      <c r="G24" s="7">
        <v>216514</v>
      </c>
      <c r="H24" s="7">
        <v>47077</v>
      </c>
      <c r="I24" s="7">
        <v>54092</v>
      </c>
      <c r="J24" s="7">
        <v>27000</v>
      </c>
      <c r="K24" s="7">
        <v>0</v>
      </c>
      <c r="L24" s="7">
        <v>22300</v>
      </c>
      <c r="M24" s="7">
        <v>91200</v>
      </c>
      <c r="N24" s="7">
        <v>51500</v>
      </c>
      <c r="O24" s="7">
        <v>204400</v>
      </c>
      <c r="P24" s="7">
        <v>76000</v>
      </c>
      <c r="Q24" s="36">
        <f t="shared" si="1"/>
        <v>998057</v>
      </c>
      <c r="R24" s="20">
        <f t="shared" si="2"/>
        <v>445400</v>
      </c>
      <c r="S24" s="20">
        <f>SUM(G24:K24)</f>
        <v>344683</v>
      </c>
      <c r="T24" s="20">
        <f>SUM(B24:F24)</f>
        <v>207974</v>
      </c>
    </row>
    <row r="25" spans="1:20" ht="12.75">
      <c r="A25" s="21" t="s">
        <v>34</v>
      </c>
      <c r="B25" s="7">
        <f aca="true" t="shared" si="7" ref="B25:L25">B18+B23+B24</f>
        <v>1729475</v>
      </c>
      <c r="C25" s="7">
        <f t="shared" si="7"/>
        <v>2084667</v>
      </c>
      <c r="D25" s="7">
        <f t="shared" si="7"/>
        <v>2691260</v>
      </c>
      <c r="E25" s="7">
        <f t="shared" si="7"/>
        <v>2726274</v>
      </c>
      <c r="F25" s="7">
        <f t="shared" si="7"/>
        <v>2570240</v>
      </c>
      <c r="G25" s="7">
        <f t="shared" si="7"/>
        <v>2830827</v>
      </c>
      <c r="H25" s="7">
        <f t="shared" si="7"/>
        <v>2893224</v>
      </c>
      <c r="I25" s="7">
        <f t="shared" si="7"/>
        <v>3090426</v>
      </c>
      <c r="J25" s="7">
        <f t="shared" si="7"/>
        <v>2740800</v>
      </c>
      <c r="K25" s="7">
        <f t="shared" si="7"/>
        <v>3221100</v>
      </c>
      <c r="L25" s="7">
        <f t="shared" si="7"/>
        <v>3438200</v>
      </c>
      <c r="M25" s="7">
        <f>M18+M23+M24</f>
        <v>3783100</v>
      </c>
      <c r="N25" s="7">
        <f>N18+N23+N24</f>
        <v>4433200</v>
      </c>
      <c r="O25" s="7">
        <f>O18+O23+O24</f>
        <v>5204200</v>
      </c>
      <c r="P25" s="7">
        <f>P18+P23+P24</f>
        <v>6474100</v>
      </c>
      <c r="Q25" s="36">
        <f t="shared" si="1"/>
        <v>49911093</v>
      </c>
      <c r="R25" s="20">
        <f t="shared" si="2"/>
        <v>23332800</v>
      </c>
      <c r="S25" s="29">
        <f>SUM(G25:K25)</f>
        <v>14776377</v>
      </c>
      <c r="T25" s="29">
        <f>SUM(B25:F25)</f>
        <v>11801916</v>
      </c>
    </row>
    <row r="26" spans="1:20" ht="12.7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32"/>
      <c r="R26" s="7"/>
      <c r="S26" s="7"/>
      <c r="T26" s="7"/>
    </row>
    <row r="27" spans="1:20" ht="12.75">
      <c r="A27" s="13" t="s">
        <v>20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32"/>
      <c r="R27" s="7"/>
      <c r="S27" s="7"/>
      <c r="T27" s="7"/>
    </row>
    <row r="28" spans="1:20" ht="12.75">
      <c r="A28" s="6" t="s">
        <v>13</v>
      </c>
      <c r="B28" s="7">
        <f aca="true" t="shared" si="8" ref="B28:P28">B29+B30+B31</f>
        <v>1507959</v>
      </c>
      <c r="C28" s="7">
        <f t="shared" si="8"/>
        <v>1851280</v>
      </c>
      <c r="D28" s="7">
        <f t="shared" si="8"/>
        <v>2299330</v>
      </c>
      <c r="E28" s="7">
        <f t="shared" si="8"/>
        <v>2308545</v>
      </c>
      <c r="F28" s="7">
        <f t="shared" si="8"/>
        <v>2173413</v>
      </c>
      <c r="G28" s="7">
        <f t="shared" si="8"/>
        <v>2375461</v>
      </c>
      <c r="H28" s="7">
        <f t="shared" si="8"/>
        <v>2372229</v>
      </c>
      <c r="I28" s="7">
        <f t="shared" si="8"/>
        <v>2693618</v>
      </c>
      <c r="J28" s="7">
        <f t="shared" si="8"/>
        <v>2399200</v>
      </c>
      <c r="K28" s="7">
        <f t="shared" si="8"/>
        <v>2674700</v>
      </c>
      <c r="L28" s="7">
        <f t="shared" si="8"/>
        <v>2983700</v>
      </c>
      <c r="M28" s="7">
        <f t="shared" si="8"/>
        <v>2995600</v>
      </c>
      <c r="N28" s="7">
        <f t="shared" si="8"/>
        <v>3426600</v>
      </c>
      <c r="O28" s="7">
        <f t="shared" si="8"/>
        <v>3747800</v>
      </c>
      <c r="P28" s="7">
        <f t="shared" si="8"/>
        <v>4851500</v>
      </c>
      <c r="Q28" s="36">
        <f t="shared" si="1"/>
        <v>40660935</v>
      </c>
      <c r="R28" s="20">
        <f t="shared" si="2"/>
        <v>18005200</v>
      </c>
      <c r="S28" s="20">
        <f aca="true" t="shared" si="9" ref="S28:S36">SUM(G28:K28)</f>
        <v>12515208</v>
      </c>
      <c r="T28" s="20">
        <f aca="true" t="shared" si="10" ref="T28:T36">SUM(B28:F28)</f>
        <v>10140527</v>
      </c>
    </row>
    <row r="29" spans="1:20" ht="12.75">
      <c r="A29" s="8" t="s">
        <v>21</v>
      </c>
      <c r="B29" s="9">
        <v>989205</v>
      </c>
      <c r="C29" s="9">
        <v>985740</v>
      </c>
      <c r="D29" s="9">
        <v>1145802</v>
      </c>
      <c r="E29" s="9">
        <v>1386019</v>
      </c>
      <c r="F29" s="9">
        <v>1225150</v>
      </c>
      <c r="G29" s="9">
        <v>1312198</v>
      </c>
      <c r="H29" s="9">
        <v>1336580</v>
      </c>
      <c r="I29" s="9">
        <v>1394282</v>
      </c>
      <c r="J29" s="9">
        <v>1387800</v>
      </c>
      <c r="K29" s="9">
        <v>1680800</v>
      </c>
      <c r="L29" s="9">
        <v>1650300</v>
      </c>
      <c r="M29" s="9">
        <v>1879700</v>
      </c>
      <c r="N29" s="9">
        <v>2064000</v>
      </c>
      <c r="O29" s="9">
        <v>2457200</v>
      </c>
      <c r="P29" s="9">
        <v>2562900</v>
      </c>
      <c r="Q29" s="36">
        <f t="shared" si="1"/>
        <v>23457676</v>
      </c>
      <c r="R29" s="20">
        <f t="shared" si="2"/>
        <v>10614100</v>
      </c>
      <c r="S29" s="20">
        <f t="shared" si="9"/>
        <v>7111660</v>
      </c>
      <c r="T29" s="20">
        <f t="shared" si="10"/>
        <v>5731916</v>
      </c>
    </row>
    <row r="30" spans="1:20" ht="12.75">
      <c r="A30" s="8" t="s">
        <v>22</v>
      </c>
      <c r="B30" s="9">
        <v>4930</v>
      </c>
      <c r="C30" s="9">
        <v>8104</v>
      </c>
      <c r="D30" s="9">
        <v>13844</v>
      </c>
      <c r="E30" s="9">
        <v>18696</v>
      </c>
      <c r="F30" s="9">
        <v>12771</v>
      </c>
      <c r="G30" s="9">
        <v>10367</v>
      </c>
      <c r="H30" s="9">
        <v>10659</v>
      </c>
      <c r="I30" s="9">
        <v>10376</v>
      </c>
      <c r="J30" s="9">
        <v>0</v>
      </c>
      <c r="K30" s="9">
        <v>0</v>
      </c>
      <c r="L30" s="9">
        <v>0</v>
      </c>
      <c r="M30" s="9">
        <v>0</v>
      </c>
      <c r="N30" s="9"/>
      <c r="O30" s="9">
        <v>0</v>
      </c>
      <c r="P30" s="9">
        <v>0</v>
      </c>
      <c r="Q30" s="36">
        <f t="shared" si="1"/>
        <v>89747</v>
      </c>
      <c r="R30" s="20">
        <f t="shared" si="2"/>
        <v>0</v>
      </c>
      <c r="S30" s="20">
        <f t="shared" si="9"/>
        <v>31402</v>
      </c>
      <c r="T30" s="20">
        <f t="shared" si="10"/>
        <v>58345</v>
      </c>
    </row>
    <row r="31" spans="1:20" ht="12.75">
      <c r="A31" s="24" t="s">
        <v>23</v>
      </c>
      <c r="B31" s="7">
        <f aca="true" t="shared" si="11" ref="B31:N31">B32+B33</f>
        <v>513824</v>
      </c>
      <c r="C31" s="7">
        <f t="shared" si="11"/>
        <v>857436</v>
      </c>
      <c r="D31" s="7">
        <f t="shared" si="11"/>
        <v>1139684</v>
      </c>
      <c r="E31" s="7">
        <f t="shared" si="11"/>
        <v>903830</v>
      </c>
      <c r="F31" s="7">
        <f t="shared" si="11"/>
        <v>935492</v>
      </c>
      <c r="G31" s="7">
        <f t="shared" si="11"/>
        <v>1052896</v>
      </c>
      <c r="H31" s="7">
        <f t="shared" si="11"/>
        <v>1024990</v>
      </c>
      <c r="I31" s="7">
        <f t="shared" si="11"/>
        <v>1288960</v>
      </c>
      <c r="J31" s="7">
        <f t="shared" si="11"/>
        <v>1011400</v>
      </c>
      <c r="K31" s="7">
        <f t="shared" si="11"/>
        <v>993900</v>
      </c>
      <c r="L31" s="7">
        <f t="shared" si="11"/>
        <v>1333400</v>
      </c>
      <c r="M31" s="7">
        <f t="shared" si="11"/>
        <v>1115900</v>
      </c>
      <c r="N31" s="7">
        <f t="shared" si="11"/>
        <v>1362600</v>
      </c>
      <c r="O31" s="7">
        <f>O32+O33</f>
        <v>1290600</v>
      </c>
      <c r="P31" s="7">
        <f>P32+P33</f>
        <v>2288600</v>
      </c>
      <c r="Q31" s="36">
        <f t="shared" si="1"/>
        <v>17113512</v>
      </c>
      <c r="R31" s="20">
        <f t="shared" si="2"/>
        <v>7391100</v>
      </c>
      <c r="S31" s="29">
        <f t="shared" si="9"/>
        <v>5372146</v>
      </c>
      <c r="T31" s="29">
        <f t="shared" si="10"/>
        <v>4350266</v>
      </c>
    </row>
    <row r="32" spans="1:20" ht="12.75">
      <c r="A32" s="8" t="s">
        <v>14</v>
      </c>
      <c r="B32" s="9">
        <v>220796</v>
      </c>
      <c r="C32" s="9">
        <v>500925</v>
      </c>
      <c r="D32" s="9">
        <v>291712</v>
      </c>
      <c r="E32" s="9">
        <v>393230</v>
      </c>
      <c r="F32" s="9">
        <v>473930</v>
      </c>
      <c r="G32" s="9">
        <v>548834</v>
      </c>
      <c r="H32" s="9">
        <v>581873</v>
      </c>
      <c r="I32" s="9">
        <v>574010</v>
      </c>
      <c r="J32" s="9">
        <v>593300</v>
      </c>
      <c r="K32" s="9">
        <v>603600</v>
      </c>
      <c r="L32" s="9">
        <v>742700</v>
      </c>
      <c r="M32" s="9">
        <v>744500</v>
      </c>
      <c r="N32" s="9">
        <v>770600</v>
      </c>
      <c r="O32" s="9">
        <v>781200</v>
      </c>
      <c r="P32" s="9">
        <v>770300</v>
      </c>
      <c r="Q32" s="36">
        <f t="shared" si="1"/>
        <v>8591510</v>
      </c>
      <c r="R32" s="20">
        <f t="shared" si="2"/>
        <v>3809300</v>
      </c>
      <c r="S32" s="28">
        <f t="shared" si="9"/>
        <v>2901617</v>
      </c>
      <c r="T32" s="28">
        <f t="shared" si="10"/>
        <v>1880593</v>
      </c>
    </row>
    <row r="33" spans="1:20" ht="12.75">
      <c r="A33" s="8" t="s">
        <v>15</v>
      </c>
      <c r="B33" s="9">
        <v>293028</v>
      </c>
      <c r="C33" s="9">
        <v>356511</v>
      </c>
      <c r="D33" s="9">
        <v>847972</v>
      </c>
      <c r="E33" s="9">
        <v>510600</v>
      </c>
      <c r="F33" s="9">
        <v>461562</v>
      </c>
      <c r="G33" s="9">
        <v>504062</v>
      </c>
      <c r="H33" s="9">
        <v>443117</v>
      </c>
      <c r="I33" s="9">
        <v>714950</v>
      </c>
      <c r="J33" s="9">
        <v>418100</v>
      </c>
      <c r="K33" s="9">
        <v>390300</v>
      </c>
      <c r="L33" s="9">
        <v>590700</v>
      </c>
      <c r="M33" s="9">
        <v>371400</v>
      </c>
      <c r="N33" s="9">
        <v>592000</v>
      </c>
      <c r="O33" s="9">
        <v>509400</v>
      </c>
      <c r="P33" s="9">
        <v>1518300</v>
      </c>
      <c r="Q33" s="36">
        <f t="shared" si="1"/>
        <v>8522002</v>
      </c>
      <c r="R33" s="20">
        <f t="shared" si="2"/>
        <v>3581800</v>
      </c>
      <c r="S33" s="28">
        <f t="shared" si="9"/>
        <v>2470529</v>
      </c>
      <c r="T33" s="28">
        <f t="shared" si="10"/>
        <v>2469673</v>
      </c>
    </row>
    <row r="34" spans="1:20" ht="12.75">
      <c r="A34" s="6" t="s">
        <v>16</v>
      </c>
      <c r="B34" s="7">
        <v>158684</v>
      </c>
      <c r="C34" s="7">
        <v>202492</v>
      </c>
      <c r="D34" s="7">
        <v>232414</v>
      </c>
      <c r="E34" s="7">
        <v>388033</v>
      </c>
      <c r="F34" s="7">
        <v>303615</v>
      </c>
      <c r="G34" s="7">
        <v>419883</v>
      </c>
      <c r="H34" s="7">
        <v>443678</v>
      </c>
      <c r="I34" s="7">
        <v>353913</v>
      </c>
      <c r="J34" s="7">
        <v>276200</v>
      </c>
      <c r="K34" s="7">
        <v>502900</v>
      </c>
      <c r="L34" s="7">
        <v>388000</v>
      </c>
      <c r="M34" s="7">
        <v>731200</v>
      </c>
      <c r="N34" s="7">
        <v>969200</v>
      </c>
      <c r="O34" s="7">
        <v>1361000</v>
      </c>
      <c r="P34" s="7">
        <v>1539700</v>
      </c>
      <c r="Q34" s="36">
        <f t="shared" si="1"/>
        <v>8270912</v>
      </c>
      <c r="R34" s="20">
        <f t="shared" si="2"/>
        <v>4989100</v>
      </c>
      <c r="S34" s="20">
        <f t="shared" si="9"/>
        <v>1996574</v>
      </c>
      <c r="T34" s="20">
        <f t="shared" si="10"/>
        <v>1285238</v>
      </c>
    </row>
    <row r="35" spans="1:20" ht="12.75">
      <c r="A35" s="6" t="s">
        <v>17</v>
      </c>
      <c r="B35" s="7">
        <v>0</v>
      </c>
      <c r="C35" s="7">
        <v>22933</v>
      </c>
      <c r="D35" s="7">
        <v>25606</v>
      </c>
      <c r="E35" s="7">
        <v>28644</v>
      </c>
      <c r="F35" s="7">
        <v>32359</v>
      </c>
      <c r="G35" s="7">
        <v>32703</v>
      </c>
      <c r="H35" s="7">
        <v>34161</v>
      </c>
      <c r="I35" s="7">
        <v>34941</v>
      </c>
      <c r="J35" s="7">
        <v>25800</v>
      </c>
      <c r="K35" s="7">
        <v>31400</v>
      </c>
      <c r="L35" s="7">
        <v>36500</v>
      </c>
      <c r="M35" s="7">
        <v>46100</v>
      </c>
      <c r="N35" s="7">
        <v>36400</v>
      </c>
      <c r="O35" s="7">
        <v>62800</v>
      </c>
      <c r="P35" s="7">
        <v>77100</v>
      </c>
      <c r="Q35" s="36">
        <f t="shared" si="1"/>
        <v>527447</v>
      </c>
      <c r="R35" s="20">
        <f t="shared" si="2"/>
        <v>258900</v>
      </c>
      <c r="S35" s="20">
        <f t="shared" si="9"/>
        <v>159005</v>
      </c>
      <c r="T35" s="20">
        <f t="shared" si="10"/>
        <v>109542</v>
      </c>
    </row>
    <row r="36" spans="1:20" ht="12.75">
      <c r="A36" s="6" t="s">
        <v>24</v>
      </c>
      <c r="B36" s="7">
        <v>35350</v>
      </c>
      <c r="C36" s="7">
        <v>6134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36">
        <f t="shared" si="1"/>
        <v>41484</v>
      </c>
      <c r="R36" s="20">
        <f t="shared" si="2"/>
        <v>0</v>
      </c>
      <c r="S36" s="20">
        <f t="shared" si="9"/>
        <v>0</v>
      </c>
      <c r="T36" s="20">
        <f t="shared" si="10"/>
        <v>41484</v>
      </c>
    </row>
    <row r="37" spans="1:20" ht="12.7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32"/>
      <c r="R37" s="7"/>
      <c r="S37" s="7"/>
      <c r="T37" s="7"/>
    </row>
    <row r="38" spans="1:20" ht="12.75">
      <c r="A38" s="21" t="s">
        <v>38</v>
      </c>
      <c r="B38" s="7">
        <f aca="true" t="shared" si="12" ref="B38:P38">B28+B34+B35+B36</f>
        <v>1701993</v>
      </c>
      <c r="C38" s="7">
        <f t="shared" si="12"/>
        <v>2082839</v>
      </c>
      <c r="D38" s="7">
        <f t="shared" si="12"/>
        <v>2557350</v>
      </c>
      <c r="E38" s="7">
        <f t="shared" si="12"/>
        <v>2725222</v>
      </c>
      <c r="F38" s="7">
        <f t="shared" si="12"/>
        <v>2509387</v>
      </c>
      <c r="G38" s="7">
        <f t="shared" si="12"/>
        <v>2828047</v>
      </c>
      <c r="H38" s="7">
        <f t="shared" si="12"/>
        <v>2850068</v>
      </c>
      <c r="I38" s="7">
        <f t="shared" si="12"/>
        <v>3082472</v>
      </c>
      <c r="J38" s="7">
        <f t="shared" si="12"/>
        <v>2701200</v>
      </c>
      <c r="K38" s="7">
        <f t="shared" si="12"/>
        <v>3209000</v>
      </c>
      <c r="L38" s="7">
        <f t="shared" si="12"/>
        <v>3408200</v>
      </c>
      <c r="M38" s="7">
        <f t="shared" si="12"/>
        <v>3772900</v>
      </c>
      <c r="N38" s="7">
        <f t="shared" si="12"/>
        <v>4432200</v>
      </c>
      <c r="O38" s="7">
        <f t="shared" si="12"/>
        <v>5171600</v>
      </c>
      <c r="P38" s="7">
        <f t="shared" si="12"/>
        <v>6468300</v>
      </c>
      <c r="Q38" s="36">
        <f t="shared" si="1"/>
        <v>49500778</v>
      </c>
      <c r="R38" s="20">
        <f t="shared" si="2"/>
        <v>23253200</v>
      </c>
      <c r="S38" s="29">
        <f>SUM(G38:K38)</f>
        <v>14670787</v>
      </c>
      <c r="T38" s="29">
        <f>SUM(B38:F38)</f>
        <v>11576791</v>
      </c>
    </row>
    <row r="39" spans="1:20" ht="12.75">
      <c r="A39" s="11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32">
        <f t="shared" si="1"/>
        <v>0</v>
      </c>
      <c r="R39" s="20">
        <f t="shared" si="2"/>
        <v>0</v>
      </c>
      <c r="S39" s="20"/>
      <c r="T39" s="20"/>
    </row>
    <row r="40" spans="1:20" ht="12.75">
      <c r="A40" s="14" t="s">
        <v>18</v>
      </c>
      <c r="B40" s="12">
        <f aca="true" t="shared" si="13" ref="B40:P40">B25-B38</f>
        <v>27482</v>
      </c>
      <c r="C40" s="12">
        <f t="shared" si="13"/>
        <v>1828</v>
      </c>
      <c r="D40" s="12">
        <f t="shared" si="13"/>
        <v>133910</v>
      </c>
      <c r="E40" s="12">
        <f t="shared" si="13"/>
        <v>1052</v>
      </c>
      <c r="F40" s="12">
        <f t="shared" si="13"/>
        <v>60853</v>
      </c>
      <c r="G40" s="12">
        <f t="shared" si="13"/>
        <v>2780</v>
      </c>
      <c r="H40" s="12">
        <f t="shared" si="13"/>
        <v>43156</v>
      </c>
      <c r="I40" s="12">
        <f t="shared" si="13"/>
        <v>7954</v>
      </c>
      <c r="J40" s="12">
        <f t="shared" si="13"/>
        <v>39600</v>
      </c>
      <c r="K40" s="12">
        <f t="shared" si="13"/>
        <v>12100</v>
      </c>
      <c r="L40" s="12">
        <f t="shared" si="13"/>
        <v>30000</v>
      </c>
      <c r="M40" s="12">
        <f t="shared" si="13"/>
        <v>10200</v>
      </c>
      <c r="N40" s="12">
        <f t="shared" si="13"/>
        <v>1000</v>
      </c>
      <c r="O40" s="12">
        <f t="shared" si="13"/>
        <v>32600</v>
      </c>
      <c r="P40" s="12">
        <f t="shared" si="13"/>
        <v>5800</v>
      </c>
      <c r="Q40" s="34">
        <f t="shared" si="1"/>
        <v>410315</v>
      </c>
      <c r="R40" s="30">
        <f t="shared" si="2"/>
        <v>79600</v>
      </c>
      <c r="S40" s="12">
        <f>SUM(G40:K40)</f>
        <v>105590</v>
      </c>
      <c r="T40" s="12">
        <f>SUM(B40:F40)</f>
        <v>225125</v>
      </c>
    </row>
    <row r="41" spans="10:20" ht="12.75">
      <c r="J41" s="22"/>
      <c r="K41" s="22"/>
      <c r="L41" s="22"/>
      <c r="M41" s="22"/>
      <c r="N41" s="22"/>
      <c r="O41" s="22"/>
      <c r="P41" s="22"/>
      <c r="Q41" s="32"/>
      <c r="R41" s="7"/>
      <c r="S41" s="7"/>
      <c r="T41" s="7"/>
    </row>
    <row r="42" spans="1:20" ht="12.75">
      <c r="A42" s="15" t="s">
        <v>25</v>
      </c>
      <c r="B42" s="16">
        <f aca="true" t="shared" si="14" ref="B42:P42">B21+B22</f>
        <v>171460</v>
      </c>
      <c r="C42" s="16">
        <f t="shared" si="14"/>
        <v>472874</v>
      </c>
      <c r="D42" s="16">
        <f t="shared" si="14"/>
        <v>1006453</v>
      </c>
      <c r="E42" s="16">
        <f t="shared" si="14"/>
        <v>840871</v>
      </c>
      <c r="F42" s="16">
        <f t="shared" si="14"/>
        <v>605197</v>
      </c>
      <c r="G42" s="16">
        <f t="shared" si="14"/>
        <v>643828</v>
      </c>
      <c r="H42" s="16">
        <f t="shared" si="14"/>
        <v>793977</v>
      </c>
      <c r="I42" s="16">
        <f t="shared" si="14"/>
        <v>1025040</v>
      </c>
      <c r="J42" s="16">
        <f t="shared" si="14"/>
        <v>709800</v>
      </c>
      <c r="K42" s="16">
        <f t="shared" si="14"/>
        <v>1126500</v>
      </c>
      <c r="L42" s="16">
        <f t="shared" si="14"/>
        <v>981000</v>
      </c>
      <c r="M42" s="16">
        <f t="shared" si="14"/>
        <v>451000</v>
      </c>
      <c r="N42" s="16">
        <f t="shared" si="14"/>
        <v>633800</v>
      </c>
      <c r="O42" s="16">
        <f t="shared" si="14"/>
        <v>505200</v>
      </c>
      <c r="P42" s="16">
        <f t="shared" si="14"/>
        <v>2015300</v>
      </c>
      <c r="Q42" s="35">
        <f t="shared" si="1"/>
        <v>11982300</v>
      </c>
      <c r="R42" s="31">
        <f t="shared" si="2"/>
        <v>4586300</v>
      </c>
      <c r="S42" s="16">
        <f>SUM(G42:K42)</f>
        <v>4299145</v>
      </c>
      <c r="T42" s="16">
        <f>SUM(B42:F42)</f>
        <v>3096855</v>
      </c>
    </row>
    <row r="43" spans="1:20" ht="12.75">
      <c r="A43" s="17" t="s">
        <v>26</v>
      </c>
      <c r="B43" s="12">
        <f aca="true" t="shared" si="15" ref="B43:L43">(B40-B42)*-1</f>
        <v>143978</v>
      </c>
      <c r="C43" s="12">
        <f t="shared" si="15"/>
        <v>471046</v>
      </c>
      <c r="D43" s="12">
        <f t="shared" si="15"/>
        <v>872543</v>
      </c>
      <c r="E43" s="12">
        <f t="shared" si="15"/>
        <v>839819</v>
      </c>
      <c r="F43" s="12">
        <f t="shared" si="15"/>
        <v>544344</v>
      </c>
      <c r="G43" s="12">
        <f t="shared" si="15"/>
        <v>641048</v>
      </c>
      <c r="H43" s="12">
        <f t="shared" si="15"/>
        <v>750821</v>
      </c>
      <c r="I43" s="12">
        <f t="shared" si="15"/>
        <v>1017086</v>
      </c>
      <c r="J43" s="12">
        <f t="shared" si="15"/>
        <v>670200</v>
      </c>
      <c r="K43" s="12">
        <f t="shared" si="15"/>
        <v>1114400</v>
      </c>
      <c r="L43" s="12">
        <f t="shared" si="15"/>
        <v>951000</v>
      </c>
      <c r="M43" s="12">
        <f>(M40-M42)*-1</f>
        <v>440800</v>
      </c>
      <c r="N43" s="12">
        <f>(N40-N42)*-1</f>
        <v>632800</v>
      </c>
      <c r="O43" s="12">
        <f>(O40-O42)*-1</f>
        <v>472600</v>
      </c>
      <c r="P43" s="12">
        <f>(P40-P42)*-1</f>
        <v>2009500</v>
      </c>
      <c r="Q43" s="34">
        <f t="shared" si="1"/>
        <v>11571985</v>
      </c>
      <c r="R43" s="30">
        <f t="shared" si="2"/>
        <v>4506700</v>
      </c>
      <c r="S43" s="12">
        <f>SUM(G43:K43)</f>
        <v>4193555</v>
      </c>
      <c r="T43" s="12">
        <f>SUM(B43:F43)</f>
        <v>2871730</v>
      </c>
    </row>
    <row r="44" spans="1:21" ht="12.75">
      <c r="A44" s="24" t="s">
        <v>39</v>
      </c>
      <c r="B44" s="25">
        <f>(B43/$Q$43)*100</f>
        <v>1.2441944921290513</v>
      </c>
      <c r="C44" s="25">
        <f aca="true" t="shared" si="16" ref="C44:P44">(C43/$Q$43)*100</f>
        <v>4.070572161992951</v>
      </c>
      <c r="D44" s="25">
        <f t="shared" si="16"/>
        <v>7.540132483752787</v>
      </c>
      <c r="E44" s="25">
        <f t="shared" si="16"/>
        <v>7.2573460819384055</v>
      </c>
      <c r="F44" s="25">
        <f t="shared" si="16"/>
        <v>4.703981209792443</v>
      </c>
      <c r="G44" s="25">
        <f t="shared" si="16"/>
        <v>5.539654605497674</v>
      </c>
      <c r="H44" s="25">
        <f t="shared" si="16"/>
        <v>6.488264545797458</v>
      </c>
      <c r="I44" s="25">
        <f t="shared" si="16"/>
        <v>8.789209457150179</v>
      </c>
      <c r="J44" s="25">
        <f t="shared" si="16"/>
        <v>5.791573355824433</v>
      </c>
      <c r="K44" s="25">
        <f t="shared" si="16"/>
        <v>9.63015420431326</v>
      </c>
      <c r="L44" s="25">
        <f t="shared" si="16"/>
        <v>8.218123338390086</v>
      </c>
      <c r="M44" s="25">
        <f t="shared" si="16"/>
        <v>3.809199545281125</v>
      </c>
      <c r="N44" s="25">
        <f t="shared" si="16"/>
        <v>5.468379020539691</v>
      </c>
      <c r="O44" s="25">
        <f t="shared" si="16"/>
        <v>4.084001145870825</v>
      </c>
      <c r="P44" s="25">
        <f t="shared" si="16"/>
        <v>17.36521435172963</v>
      </c>
      <c r="Q44" s="33">
        <f>SUM(B44:P44)</f>
        <v>100</v>
      </c>
      <c r="R44" s="26"/>
      <c r="U44" s="27"/>
    </row>
  </sheetData>
  <printOptions/>
  <pageMargins left="0.1701388888888889" right="0.1701388888888889" top="0.8298611111111112" bottom="0.3541666666666667" header="0.5118055555555555" footer="0.5118055555555555"/>
  <pageSetup horizontalDpi="300" verticalDpi="300" orientation="landscape" paperSize="5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 KARICA C.</cp:lastModifiedBy>
  <dcterms:created xsi:type="dcterms:W3CDTF">2009-06-03T19:35:44Z</dcterms:created>
  <dcterms:modified xsi:type="dcterms:W3CDTF">2010-03-15T14:42:03Z</dcterms:modified>
  <cp:category/>
  <cp:version/>
  <cp:contentType/>
  <cp:contentStatus/>
</cp:coreProperties>
</file>